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s0177a\datashare\dd\EAS7\Homelessness\Dissemination\Discretionary Housing Payments\2018\Data to 30 Sep 2018\Website\"/>
    </mc:Choice>
  </mc:AlternateContent>
  <bookViews>
    <workbookView xWindow="480" yWindow="105" windowWidth="18195" windowHeight="7905"/>
  </bookViews>
  <sheets>
    <sheet name="Cover Sheet" sheetId="10" r:id="rId1"/>
    <sheet name="Table 1" sheetId="5" r:id="rId2"/>
    <sheet name="Table 2" sheetId="1" r:id="rId3"/>
    <sheet name="Table 3" sheetId="2" r:id="rId4"/>
    <sheet name="Table 4" sheetId="11" r:id="rId5"/>
    <sheet name="Chart1" sheetId="7" r:id="rId6"/>
    <sheet name="Chart2" sheetId="13" r:id="rId7"/>
  </sheets>
  <calcPr calcId="162913"/>
</workbook>
</file>

<file path=xl/calcChain.xml><?xml version="1.0" encoding="utf-8"?>
<calcChain xmlns="http://schemas.openxmlformats.org/spreadsheetml/2006/main">
  <c r="M48" i="2" l="1"/>
  <c r="C46" i="2"/>
  <c r="D46" i="2"/>
  <c r="E46" i="2"/>
  <c r="F46" i="2"/>
  <c r="G46" i="2"/>
  <c r="B46" i="2"/>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4" i="1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5" i="5"/>
  <c r="E5" i="11" l="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F4" i="11" l="1"/>
  <c r="E4" i="11"/>
  <c r="E36" i="11" s="1"/>
  <c r="I32" i="11"/>
  <c r="F32" i="11"/>
  <c r="I28" i="11"/>
  <c r="F28" i="11"/>
  <c r="I24" i="11"/>
  <c r="F24" i="11"/>
  <c r="I20" i="11"/>
  <c r="F20" i="11"/>
  <c r="I16" i="11"/>
  <c r="F16" i="11"/>
  <c r="I12" i="11"/>
  <c r="F12" i="11"/>
  <c r="I8" i="11"/>
  <c r="F8" i="11"/>
  <c r="I35" i="11"/>
  <c r="F35" i="11"/>
  <c r="I31" i="11"/>
  <c r="F31" i="11"/>
  <c r="I27" i="11"/>
  <c r="F27" i="11"/>
  <c r="I23" i="11"/>
  <c r="F23" i="11"/>
  <c r="I19" i="11"/>
  <c r="F19" i="11"/>
  <c r="I15" i="11"/>
  <c r="F15" i="11"/>
  <c r="I11" i="11"/>
  <c r="F11" i="11"/>
  <c r="I7" i="11"/>
  <c r="F7" i="11"/>
  <c r="I34" i="11"/>
  <c r="F34" i="11"/>
  <c r="I30" i="11"/>
  <c r="F30" i="11"/>
  <c r="I26" i="11"/>
  <c r="F26" i="11"/>
  <c r="I22" i="11"/>
  <c r="F22" i="11"/>
  <c r="I18" i="11"/>
  <c r="F18" i="11"/>
  <c r="I14" i="11"/>
  <c r="F14" i="11"/>
  <c r="I10" i="11"/>
  <c r="F10" i="11"/>
  <c r="I6" i="11"/>
  <c r="F6" i="11"/>
  <c r="I33" i="11"/>
  <c r="F33" i="11"/>
  <c r="I29" i="11"/>
  <c r="F29" i="11"/>
  <c r="I25" i="11"/>
  <c r="F25" i="11"/>
  <c r="I21" i="11"/>
  <c r="F21" i="11"/>
  <c r="I17" i="11"/>
  <c r="F17" i="11"/>
  <c r="I13" i="11"/>
  <c r="F13" i="11"/>
  <c r="I9" i="11"/>
  <c r="F9" i="11"/>
  <c r="I5" i="11"/>
  <c r="F5" i="11"/>
  <c r="I4" i="11"/>
  <c r="H4" i="11"/>
  <c r="I36" i="11"/>
  <c r="F36" i="11" l="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4" i="11"/>
  <c r="H36" i="11" l="1"/>
  <c r="G36" i="11"/>
</calcChain>
</file>

<file path=xl/sharedStrings.xml><?xml version="1.0" encoding="utf-8"?>
<sst xmlns="http://schemas.openxmlformats.org/spreadsheetml/2006/main" count="266" uniqueCount="99">
  <si>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</si>
  <si>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</si>
  <si>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</si>
  <si>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</si>
  <si>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</si>
  <si>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</si>
  <si>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</si>
  <si>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</si>
  <si>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</si>
  <si>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</si>
  <si>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</si>
  <si>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</si>
  <si>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</si>
  <si>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</si>
  <si>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</si>
  <si>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</si>
  <si>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</si>
  <si>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</si>
  <si>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</si>
  <si>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</si>
  <si>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</si>
  <si>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</si>
  <si>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</si>
  <si>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</si>
  <si>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</si>
  <si>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</si>
  <si>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</si>
  <si>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</si>
  <si>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</si>
  <si>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</si>
  <si>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</si>
  <si>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</si>
  <si>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Scotland</t>
  </si>
  <si>
    <t>Local Authority</t>
  </si>
  <si>
    <t>Applications</t>
  </si>
  <si>
    <t>Determinations</t>
  </si>
  <si>
    <t>Awards</t>
  </si>
  <si>
    <t>Total Award Value Spent</t>
  </si>
  <si>
    <t>Figures rounded to the nearest pound.</t>
  </si>
  <si>
    <t>April</t>
  </si>
  <si>
    <t xml:space="preserve">May </t>
  </si>
  <si>
    <t>June</t>
  </si>
  <si>
    <t>July</t>
  </si>
  <si>
    <t>August</t>
  </si>
  <si>
    <t>September</t>
  </si>
  <si>
    <t>Total</t>
  </si>
  <si>
    <t>Argyll and Bute</t>
  </si>
  <si>
    <t>Dumfries and Galloway</t>
  </si>
  <si>
    <t>Edinburgh, City of</t>
  </si>
  <si>
    <t>Orkney Islands</t>
  </si>
  <si>
    <t>Perth and Kinross</t>
  </si>
  <si>
    <t>Shetland Islands</t>
  </si>
  <si>
    <t>Actual Spent or Committed 2017/18</t>
  </si>
  <si>
    <t>May</t>
  </si>
  <si>
    <t>October</t>
  </si>
  <si>
    <r>
      <t>Other DHPs</t>
    </r>
    <r>
      <rPr>
        <b/>
        <vertAlign val="superscript"/>
        <sz val="10"/>
        <color theme="1"/>
        <rFont val="Arial"/>
        <family val="2"/>
      </rPr>
      <t>2</t>
    </r>
  </si>
  <si>
    <t>November</t>
  </si>
  <si>
    <t>December</t>
  </si>
  <si>
    <t>January</t>
  </si>
  <si>
    <t>February</t>
  </si>
  <si>
    <t>March</t>
  </si>
  <si>
    <t>Local authority</t>
  </si>
  <si>
    <t>% of Estimated Funding Spent or Committed</t>
  </si>
  <si>
    <t>For Chart 1:</t>
  </si>
  <si>
    <t>For Chart 2:</t>
  </si>
  <si>
    <t>100% line</t>
  </si>
  <si>
    <t>Total award value spent</t>
  </si>
  <si>
    <t>Average award value</t>
  </si>
  <si>
    <t>% of total estimated funding spent</t>
  </si>
  <si>
    <r>
      <t>Tranche 1 Bedroom Tax mitigation</t>
    </r>
    <r>
      <rPr>
        <b/>
        <vertAlign val="superscript"/>
        <sz val="10"/>
        <color theme="1"/>
        <rFont val="Arial"/>
        <family val="2"/>
      </rPr>
      <t>1</t>
    </r>
  </si>
  <si>
    <r>
      <t>Tranche 2 Bedroom Tax mitigation</t>
    </r>
    <r>
      <rPr>
        <b/>
        <vertAlign val="superscript"/>
        <sz val="10"/>
        <color theme="1"/>
        <rFont val="Arial"/>
        <family val="2"/>
      </rPr>
      <t>3</t>
    </r>
  </si>
  <si>
    <t xml:space="preserve">3. Estimated additional funding to fully mitigate the bedroom tax. </t>
  </si>
  <si>
    <r>
      <t>Total estimated DHP funding</t>
    </r>
    <r>
      <rPr>
        <b/>
        <vertAlign val="superscript"/>
        <sz val="10"/>
        <color theme="1"/>
        <rFont val="Arial"/>
        <family val="2"/>
      </rPr>
      <t>4</t>
    </r>
  </si>
  <si>
    <r>
      <t>Total estimated funding to fully mitigate RSRS (Tranche 1 and 2 bedroom tax mitigation)</t>
    </r>
    <r>
      <rPr>
        <b/>
        <vertAlign val="superscript"/>
        <sz val="10"/>
        <color theme="1"/>
        <rFont val="Arial"/>
        <family val="2"/>
      </rPr>
      <t>4</t>
    </r>
  </si>
  <si>
    <t>Funding announced to date</t>
  </si>
  <si>
    <r>
      <t>Funding announced to date</t>
    </r>
    <r>
      <rPr>
        <b/>
        <vertAlign val="superscript"/>
        <sz val="10"/>
        <color theme="1"/>
        <rFont val="Arial"/>
        <family val="2"/>
      </rPr>
      <t>1</t>
    </r>
  </si>
  <si>
    <t>1. Tranche 1 Bedroom Tax Mitigation plus 'Other DHPs' funding streams.</t>
  </si>
  <si>
    <t>2. Estimated budget of £58,496,453 is based on £47,596,453 estimate to mitigate the bedroom tax and a further £10,900,000 for other DHPs.  The final allocation from the SG will be known following the publication of DHP statistics in May 2018 to reimburse local authorities against actual DHP expenditure to mitigate against RSRS losses.</t>
  </si>
  <si>
    <r>
      <t>Total estimated funding</t>
    </r>
    <r>
      <rPr>
        <b/>
        <vertAlign val="superscript"/>
        <sz val="10"/>
        <color theme="1"/>
        <rFont val="Arial"/>
        <family val="2"/>
      </rPr>
      <t>2</t>
    </r>
  </si>
  <si>
    <r>
      <t>Expenditure above total estimated funding</t>
    </r>
    <r>
      <rPr>
        <b/>
        <vertAlign val="superscript"/>
        <sz val="10"/>
        <rFont val="Arial"/>
        <family val="2"/>
      </rPr>
      <t>2</t>
    </r>
  </si>
  <si>
    <r>
      <t>Total estimated funding remaining</t>
    </r>
    <r>
      <rPr>
        <b/>
        <vertAlign val="superscript"/>
        <sz val="10"/>
        <rFont val="Arial"/>
        <family val="2"/>
      </rPr>
      <t>2</t>
    </r>
  </si>
  <si>
    <r>
      <t>Expenditure below funding announced to date</t>
    </r>
    <r>
      <rPr>
        <b/>
        <vertAlign val="superscript"/>
        <sz val="10"/>
        <rFont val="Arial"/>
        <family val="2"/>
      </rPr>
      <t>1</t>
    </r>
  </si>
  <si>
    <r>
      <t>Expenditure above funding announced to date</t>
    </r>
    <r>
      <rPr>
        <b/>
        <vertAlign val="superscript"/>
        <sz val="10"/>
        <rFont val="Arial"/>
        <family val="2"/>
      </rPr>
      <t>1</t>
    </r>
  </si>
  <si>
    <t>Table 1: Allocation of DHP funding for 2018/19 as agreed with COSLA</t>
  </si>
  <si>
    <t>Table 2:  DHP Applications, Determinations, Awards and Total Award Value from 1 April 2018 to 30 September 2018</t>
  </si>
  <si>
    <t>5. Estimated total funding of £60,874,837 is based on £49,974,837 estimate to fully mitigate the bedroom tax and a further £10,900,000 for other DHPs.  The final allocation from the SG will be known following the publication of DHP statistics in May 2019 to reimburse local authorities against actual DHP expenditure to mitigate against RSRS losses.</t>
  </si>
  <si>
    <t>Estimated total for 2018/19</t>
  </si>
  <si>
    <t>Actual Spent or Committed 2018/19</t>
  </si>
  <si>
    <t>1. East Renfrewshire cannot provide data on number of decisions. This is because their system does not record determinations which are ‘unsuccessful’. The number of determinations has been assumed to be the same as the number of applications.</t>
  </si>
  <si>
    <r>
      <t>East Renfrewshire</t>
    </r>
    <r>
      <rPr>
        <vertAlign val="superscript"/>
        <sz val="10"/>
        <color theme="1"/>
        <rFont val="Arial"/>
        <family val="2"/>
      </rPr>
      <t>1</t>
    </r>
  </si>
  <si>
    <t>A number of local authorities have fewer applications than decisions and awards because they have systems and processes set up so that a single application can have multiple decisions and awards made. This typically reflects RSRS cases where awards have been extended from the previous year, but for which no new applications have been required by the Local Authority. These figures have not been amended (as done in previous publications) to show a higher application than decision and award rate. Additionally, some decisions may have been taken on applications received prior to 1 April 2018.</t>
  </si>
  <si>
    <t>SCOTLAND</t>
  </si>
  <si>
    <t>Figures rounded to the nearest five applications/decisions/awards and the nearest pound of expenditure.</t>
  </si>
  <si>
    <t>Table 3: Total value of DHPs spent or committed for 2018/19 at the end of each month, 1 April 2018 to 30 September 2018</t>
  </si>
  <si>
    <t>Table 4: DHP funding and expenditure for 2018/19, as at 30 September 2018</t>
  </si>
  <si>
    <t>1. This represents 80% of the estimated spend on the bedroom tax. A second tranche of funding will follow and reimburse local authorities for their spending over and above tranche 1 funding in mitigating the bedroom tax.</t>
  </si>
  <si>
    <t>2. This includes Core funding, Local Housing Allowance and Benefit Cap funding.</t>
  </si>
  <si>
    <t>4. RSRS = Removal of the spare room subsidy.</t>
  </si>
  <si>
    <t>Whilst figures generally increase month on month in each Local Authority area, some awards committed through to the end of 2018/19 may be cancelled, for example if a person moves house and no longer requires DHP assistance.  As a result, this can lead to small monthly reductions in the amount of DHP awards spent or committed in some Local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</si>
</sst>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43" formatCode="_-* #,##0.00_-;\-* #,##0.00_-;_-* &quot;-&quot;??_-;_-@_-"/>
    <numFmt numFmtId="44" formatCode="_-&quot;£&quot;* #,##0.00_-;\-&quot;£&quot;* #,##0.00_-;_-&quot;£&quot;* &quot;-&quot;??_-;_-@_-"/>
    <numFmt numFmtId="164" formatCode="_-&quot;£&quot;* #,##0_-;\-&quot;£&quot;* #,##0_-;_-&quot;£&quot;* &quot;-&quot;??_-;_-@_-"/>
    <numFmt numFmtId="165" formatCode="_-* #,##0_-;\-* #,##0_-;_-* &quot;-&quot;??_-;_-@_-"/>
    <numFmt numFmtId="166" formatCode="_-&quot;£&quot;* #,##0.0_-;\-&quot;£&quot;* #,##0.0_-;_-&quot;£&quot;* &quot;-&quot;??_-;_-@_-"/>
  </numFmts>
  <fonts count="16" x14ac:knownFonts="1">
    <font>
      <sz val="10"/>
      <color theme="1"/>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vertAlign val="superscript"/>
      <sz val="10"/>
      <color theme="1"/>
      <name val="Arial"/>
      <family val="2"/>
    </font>
    <font>
      <sz val="10"/>
      <name val="Arial"/>
      <family val="2"/>
    </font>
    <font>
      <vertAlign val="superscript"/>
      <sz val="10"/>
      <color theme="1"/>
      <name val="Arial"/>
      <family val="2"/>
    </font>
    <font>
      <sz val="12"/>
      <color theme="1"/>
      <name val="Arial"/>
      <family val="2"/>
    </font>
    <font>
      <b/>
      <sz val="10"/>
      <name val="Arial"/>
      <family val="2"/>
    </font>
    <font>
      <sz val="10"/>
      <color rgb="FF0000FF"/>
      <name val="Arial"/>
      <family val="2"/>
    </font>
    <font>
      <sz val="11"/>
      <color rgb="FF000000"/>
      <name val="Calibri"/>
      <family val="2"/>
      <scheme val="minor"/>
    </font>
    <font>
      <b/>
      <sz val="10"/>
      <color rgb="FFFF0000"/>
      <name val="Arial"/>
      <family val="2"/>
    </font>
    <font>
      <sz val="10"/>
      <color rgb="FFFF0000"/>
      <name val="Arial"/>
      <family val="2"/>
    </font>
    <font>
      <b/>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49998474074526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8">
    <xf numFmtId="0" fontId="0" fillId="0" borderId="0"/>
    <xf numFmtId="44" fontId="2" fillId="0" borderId="0" applyFont="0" applyFill="0" applyBorder="0" applyAlignment="0" applyProtection="0"/>
    <xf numFmtId="0" fontId="9" fillId="0" borderId="0"/>
    <xf numFmtId="0" fontId="7" fillId="3" borderId="5">
      <alignment vertical="center"/>
      <protection locked="0"/>
    </xf>
    <xf numFmtId="9" fontId="2" fillId="0" borderId="0" applyFont="0" applyFill="0" applyBorder="0" applyAlignment="0" applyProtection="0"/>
    <xf numFmtId="0" fontId="1" fillId="0" borderId="0"/>
    <xf numFmtId="0" fontId="12" fillId="0" borderId="0"/>
    <xf numFmtId="43" fontId="12" fillId="0" borderId="0" applyFont="0" applyFill="0" applyBorder="0" applyAlignment="0" applyProtection="0"/>
  </cellStyleXfs>
  <cellXfs count="113">
    <xf numFmtId="0" fontId="0" fillId="0" borderId="0" xfId="0"/>
    <xf numFmtId="0" fontId="3" fillId="0" borderId="0" xfId="0" applyFont="1"/>
    <xf numFmtId="0" fontId="3" fillId="2" borderId="0" xfId="0" applyFont="1" applyFill="1"/>
    <xf numFmtId="0" fontId="0" fillId="2" borderId="0" xfId="0" applyFill="1"/>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2" xfId="0" applyFont="1" applyFill="1" applyBorder="1" applyAlignment="1">
      <alignment horizontal="left" vertical="center"/>
    </xf>
    <xf numFmtId="3" fontId="4" fillId="2" borderId="2" xfId="0" applyNumberFormat="1" applyFont="1" applyFill="1" applyBorder="1" applyAlignment="1"/>
    <xf numFmtId="3" fontId="4" fillId="2" borderId="2" xfId="0" applyNumberFormat="1" applyFont="1" applyFill="1" applyBorder="1" applyAlignment="1">
      <alignment horizontal="right"/>
    </xf>
    <xf numFmtId="0" fontId="4" fillId="2" borderId="2" xfId="0" applyFont="1" applyFill="1" applyBorder="1" applyAlignment="1">
      <alignment horizontal="right"/>
    </xf>
    <xf numFmtId="164" fontId="4" fillId="2" borderId="2" xfId="1" applyNumberFormat="1" applyFont="1" applyFill="1" applyBorder="1" applyAlignment="1"/>
    <xf numFmtId="164" fontId="4" fillId="2" borderId="2" xfId="1" applyNumberFormat="1" applyFont="1" applyFill="1" applyBorder="1" applyAlignment="1">
      <alignment horizontal="right"/>
    </xf>
    <xf numFmtId="164" fontId="0" fillId="2" borderId="2" xfId="0" applyNumberFormat="1" applyFill="1" applyBorder="1"/>
    <xf numFmtId="3" fontId="5" fillId="2" borderId="1" xfId="0" applyNumberFormat="1" applyFont="1" applyFill="1" applyBorder="1" applyAlignment="1">
      <alignment horizontal="right"/>
    </xf>
    <xf numFmtId="164" fontId="5" fillId="2" borderId="1" xfId="1" applyNumberFormat="1" applyFont="1" applyFill="1" applyBorder="1" applyAlignment="1">
      <alignment horizontal="right"/>
    </xf>
    <xf numFmtId="164" fontId="3" fillId="2" borderId="1" xfId="0" applyNumberFormat="1" applyFont="1" applyFill="1" applyBorder="1"/>
    <xf numFmtId="0" fontId="0" fillId="2" borderId="0" xfId="0" applyFill="1" applyAlignment="1">
      <alignment horizontal="left"/>
    </xf>
    <xf numFmtId="164" fontId="0" fillId="2" borderId="3" xfId="1" applyNumberFormat="1" applyFont="1" applyFill="1" applyBorder="1" applyAlignment="1">
      <alignment horizontal="center" vertical="center"/>
    </xf>
    <xf numFmtId="164" fontId="0" fillId="2" borderId="2"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xf>
    <xf numFmtId="0" fontId="3" fillId="2" borderId="1" xfId="0" applyFont="1" applyFill="1" applyBorder="1"/>
    <xf numFmtId="0" fontId="0" fillId="2" borderId="2" xfId="0" applyFill="1" applyBorder="1"/>
    <xf numFmtId="164" fontId="0" fillId="2" borderId="2" xfId="1" applyNumberFormat="1" applyFont="1" applyFill="1" applyBorder="1"/>
    <xf numFmtId="164" fontId="0" fillId="2" borderId="0" xfId="0" applyNumberFormat="1" applyFill="1"/>
    <xf numFmtId="0" fontId="3" fillId="2" borderId="4" xfId="0" applyFont="1" applyFill="1" applyBorder="1" applyAlignment="1">
      <alignment horizontal="left" vertical="center"/>
    </xf>
    <xf numFmtId="164" fontId="4" fillId="2" borderId="4" xfId="1" applyNumberFormat="1" applyFont="1" applyFill="1" applyBorder="1" applyAlignment="1">
      <alignment horizontal="right"/>
    </xf>
    <xf numFmtId="0" fontId="0" fillId="4" borderId="0" xfId="0" applyFill="1"/>
    <xf numFmtId="0" fontId="3" fillId="2" borderId="1" xfId="0" applyFont="1" applyFill="1" applyBorder="1" applyAlignment="1">
      <alignment vertical="center"/>
    </xf>
    <xf numFmtId="0" fontId="0" fillId="2" borderId="0" xfId="0" applyFill="1" applyAlignment="1">
      <alignment horizontal="center" wrapText="1"/>
    </xf>
    <xf numFmtId="9" fontId="0" fillId="2" borderId="3" xfId="4" applyFont="1" applyFill="1" applyBorder="1" applyAlignment="1">
      <alignment horizontal="right" vertical="center"/>
    </xf>
    <xf numFmtId="9" fontId="0" fillId="2" borderId="2" xfId="4" applyFont="1" applyFill="1" applyBorder="1" applyAlignment="1">
      <alignment horizontal="right" vertical="center"/>
    </xf>
    <xf numFmtId="9" fontId="3" fillId="2" borderId="1" xfId="4" applyFont="1" applyFill="1" applyBorder="1" applyAlignment="1">
      <alignment horizontal="right" vertical="center"/>
    </xf>
    <xf numFmtId="0" fontId="10" fillId="2" borderId="3" xfId="0" applyFont="1" applyFill="1" applyBorder="1" applyAlignment="1">
      <alignment horizontal="center" vertical="center" wrapText="1"/>
    </xf>
    <xf numFmtId="0" fontId="11" fillId="2" borderId="0" xfId="0" applyFont="1" applyFill="1"/>
    <xf numFmtId="164" fontId="3" fillId="2" borderId="2" xfId="1" applyNumberFormat="1" applyFont="1" applyFill="1" applyBorder="1"/>
    <xf numFmtId="9" fontId="3" fillId="2" borderId="2" xfId="4" applyFont="1" applyFill="1" applyBorder="1" applyAlignment="1">
      <alignment horizontal="right" vertical="center"/>
    </xf>
    <xf numFmtId="164" fontId="0" fillId="2" borderId="4" xfId="1" applyNumberFormat="1" applyFont="1" applyFill="1" applyBorder="1"/>
    <xf numFmtId="9" fontId="0" fillId="2" borderId="4" xfId="4" applyFont="1" applyFill="1" applyBorder="1" applyAlignment="1">
      <alignment horizontal="right" vertical="center"/>
    </xf>
    <xf numFmtId="164" fontId="0" fillId="2" borderId="3" xfId="1" applyNumberFormat="1" applyFont="1" applyFill="1" applyBorder="1" applyAlignment="1">
      <alignment horizontal="left" vertical="center"/>
    </xf>
    <xf numFmtId="164" fontId="0" fillId="2" borderId="2" xfId="1" applyNumberFormat="1" applyFont="1" applyFill="1" applyBorder="1" applyAlignment="1">
      <alignment horizontal="left" vertical="center"/>
    </xf>
    <xf numFmtId="164" fontId="3" fillId="2" borderId="1" xfId="0" applyNumberFormat="1" applyFont="1" applyFill="1" applyBorder="1" applyAlignment="1">
      <alignment horizontal="left"/>
    </xf>
    <xf numFmtId="164" fontId="0" fillId="2" borderId="2" xfId="1" applyNumberFormat="1" applyFont="1" applyFill="1" applyBorder="1" applyAlignment="1">
      <alignment horizontal="left"/>
    </xf>
    <xf numFmtId="164" fontId="3" fillId="2" borderId="1" xfId="1" applyNumberFormat="1" applyFont="1" applyFill="1" applyBorder="1" applyAlignment="1">
      <alignment horizontal="left"/>
    </xf>
    <xf numFmtId="164" fontId="3" fillId="2" borderId="1" xfId="1" applyNumberFormat="1" applyFont="1" applyFill="1" applyBorder="1" applyAlignment="1">
      <alignment horizontal="left" vertical="center"/>
    </xf>
    <xf numFmtId="44" fontId="0" fillId="2" borderId="0" xfId="0" applyNumberFormat="1" applyFill="1"/>
    <xf numFmtId="0" fontId="0" fillId="2" borderId="0" xfId="0" applyFill="1"/>
    <xf numFmtId="164" fontId="0" fillId="5" borderId="2" xfId="1" applyNumberFormat="1" applyFont="1" applyFill="1" applyBorder="1" applyAlignment="1">
      <alignment horizontal="left"/>
    </xf>
    <xf numFmtId="0" fontId="0" fillId="2" borderId="0" xfId="0" applyFont="1" applyFill="1" applyAlignment="1">
      <alignment horizontal="left" vertical="top"/>
    </xf>
    <xf numFmtId="0" fontId="1" fillId="2" borderId="0" xfId="0" applyFont="1" applyFill="1" applyAlignment="1">
      <alignment vertical="top"/>
    </xf>
    <xf numFmtId="0" fontId="0" fillId="2" borderId="0" xfId="0" applyFont="1" applyFill="1" applyAlignment="1">
      <alignment vertical="top"/>
    </xf>
    <xf numFmtId="165" fontId="0" fillId="2" borderId="0" xfId="0" applyNumberFormat="1" applyFont="1" applyFill="1" applyAlignment="1">
      <alignment vertical="top"/>
    </xf>
    <xf numFmtId="0" fontId="0" fillId="2" borderId="0" xfId="0" applyFont="1" applyFill="1"/>
    <xf numFmtId="0" fontId="1" fillId="2" borderId="0" xfId="0" applyFont="1" applyFill="1"/>
    <xf numFmtId="165" fontId="0" fillId="2" borderId="0" xfId="0" applyNumberFormat="1" applyFont="1" applyFill="1"/>
    <xf numFmtId="9" fontId="1" fillId="2" borderId="0" xfId="4" applyFont="1" applyFill="1"/>
    <xf numFmtId="3" fontId="13" fillId="2" borderId="0" xfId="0" applyNumberFormat="1" applyFont="1" applyFill="1" applyBorder="1" applyAlignment="1">
      <alignment horizontal="right"/>
    </xf>
    <xf numFmtId="164" fontId="13" fillId="2" borderId="0" xfId="1" applyNumberFormat="1" applyFont="1" applyFill="1" applyBorder="1" applyAlignment="1">
      <alignment horizontal="right"/>
    </xf>
    <xf numFmtId="164" fontId="13" fillId="2" borderId="0" xfId="0" applyNumberFormat="1" applyFont="1" applyFill="1" applyBorder="1"/>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164" fontId="0" fillId="2" borderId="4" xfId="1" applyNumberFormat="1" applyFont="1" applyFill="1" applyBorder="1" applyAlignment="1">
      <alignment horizontal="left" vertical="center"/>
    </xf>
    <xf numFmtId="164" fontId="2" fillId="2" borderId="2" xfId="1" applyNumberFormat="1" applyFont="1" applyFill="1" applyBorder="1"/>
    <xf numFmtId="9" fontId="2" fillId="2" borderId="2" xfId="4" applyFont="1" applyFill="1" applyBorder="1" applyAlignment="1">
      <alignment horizontal="right" vertical="center"/>
    </xf>
    <xf numFmtId="164" fontId="14" fillId="2" borderId="0" xfId="0" applyNumberFormat="1" applyFont="1" applyFill="1"/>
    <xf numFmtId="0" fontId="0" fillId="2" borderId="0" xfId="0" applyFill="1" applyAlignment="1">
      <alignment horizontal="center" vertical="center"/>
    </xf>
    <xf numFmtId="9" fontId="0" fillId="2" borderId="2" xfId="0" applyNumberFormat="1" applyFill="1" applyBorder="1"/>
    <xf numFmtId="9" fontId="0" fillId="2" borderId="4" xfId="0" applyNumberFormat="1" applyFill="1" applyBorder="1"/>
    <xf numFmtId="0" fontId="3" fillId="2" borderId="7" xfId="0" applyFont="1" applyFill="1" applyBorder="1" applyAlignment="1">
      <alignment horizontal="center" vertical="center"/>
    </xf>
    <xf numFmtId="6" fontId="0" fillId="2" borderId="0" xfId="0" applyNumberFormat="1" applyFill="1"/>
    <xf numFmtId="6" fontId="0" fillId="2" borderId="1" xfId="0" applyNumberFormat="1" applyFill="1" applyBorder="1"/>
    <xf numFmtId="0" fontId="0" fillId="2" borderId="1" xfId="0" applyFill="1" applyBorder="1"/>
    <xf numFmtId="6" fontId="0" fillId="2" borderId="3" xfId="0" applyNumberFormat="1" applyFill="1" applyBorder="1"/>
    <xf numFmtId="164" fontId="0" fillId="2" borderId="3" xfId="0" applyNumberFormat="1" applyFill="1" applyBorder="1"/>
    <xf numFmtId="6" fontId="0" fillId="2" borderId="2" xfId="0" applyNumberFormat="1" applyFill="1" applyBorder="1"/>
    <xf numFmtId="164" fontId="0" fillId="2" borderId="1" xfId="0" applyNumberFormat="1" applyFill="1" applyBorder="1"/>
    <xf numFmtId="164" fontId="0" fillId="5" borderId="1" xfId="1" applyNumberFormat="1" applyFont="1" applyFill="1" applyBorder="1" applyAlignment="1">
      <alignment horizontal="left"/>
    </xf>
    <xf numFmtId="164" fontId="0" fillId="5" borderId="3" xfId="1" applyNumberFormat="1" applyFont="1" applyFill="1" applyBorder="1" applyAlignment="1">
      <alignment horizontal="left"/>
    </xf>
    <xf numFmtId="6" fontId="0" fillId="5" borderId="3" xfId="0" applyNumberFormat="1" applyFill="1" applyBorder="1"/>
    <xf numFmtId="6" fontId="0" fillId="5" borderId="2" xfId="0" applyNumberFormat="1" applyFill="1" applyBorder="1"/>
    <xf numFmtId="6" fontId="0" fillId="5" borderId="1" xfId="0" applyNumberFormat="1" applyFill="1" applyBorder="1"/>
    <xf numFmtId="8" fontId="0" fillId="2" borderId="0" xfId="0" applyNumberFormat="1" applyFont="1" applyFill="1" applyAlignment="1">
      <alignment horizontal="left" vertical="top"/>
    </xf>
    <xf numFmtId="9" fontId="0" fillId="2" borderId="2" xfId="0" applyNumberFormat="1" applyFont="1" applyFill="1" applyBorder="1"/>
    <xf numFmtId="9" fontId="3" fillId="2" borderId="2" xfId="0" applyNumberFormat="1" applyFont="1" applyFill="1" applyBorder="1"/>
    <xf numFmtId="166" fontId="0" fillId="2" borderId="1" xfId="0" applyNumberFormat="1" applyFill="1" applyBorder="1"/>
    <xf numFmtId="166" fontId="0" fillId="2" borderId="0" xfId="0" applyNumberFormat="1" applyFill="1"/>
    <xf numFmtId="166" fontId="0" fillId="2" borderId="1" xfId="1" applyNumberFormat="1" applyFont="1" applyFill="1" applyBorder="1"/>
    <xf numFmtId="166" fontId="0" fillId="5" borderId="1" xfId="0" applyNumberFormat="1" applyFill="1" applyBorder="1"/>
    <xf numFmtId="0" fontId="0" fillId="5" borderId="1" xfId="0" applyFill="1" applyBorder="1"/>
    <xf numFmtId="164" fontId="0" fillId="2" borderId="9" xfId="1" applyNumberFormat="1" applyFont="1" applyFill="1" applyBorder="1" applyAlignment="1">
      <alignment horizontal="center" vertical="center"/>
    </xf>
    <xf numFmtId="164" fontId="0" fillId="2" borderId="8" xfId="1" applyNumberFormat="1" applyFont="1" applyFill="1" applyBorder="1" applyAlignment="1">
      <alignment horizontal="center"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vertical="center"/>
    </xf>
    <xf numFmtId="164" fontId="0" fillId="2" borderId="0" xfId="1" applyNumberFormat="1" applyFont="1" applyFill="1" applyBorder="1" applyAlignment="1">
      <alignment horizontal="center" vertical="center"/>
    </xf>
    <xf numFmtId="3" fontId="0" fillId="2" borderId="0" xfId="0" applyNumberFormat="1" applyFill="1"/>
    <xf numFmtId="0" fontId="0" fillId="2" borderId="0" xfId="0" applyFill="1" applyAlignment="1">
      <alignment horizontal="left" wrapText="1"/>
    </xf>
    <xf numFmtId="0" fontId="1" fillId="2" borderId="0" xfId="0" applyFont="1" applyFill="1" applyAlignment="1">
      <alignment horizontal="left" vertical="top"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2" borderId="0" xfId="0" applyFont="1" applyFill="1" applyAlignment="1">
      <alignment horizontal="left" vertical="top" wrapText="1"/>
    </xf>
    <xf numFmtId="0" fontId="0" fillId="0" borderId="0" xfId="0" applyFont="1" applyFill="1" applyAlignment="1">
      <alignment horizontal="left" vertical="top"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vertical="center"/>
    </xf>
    <xf numFmtId="0" fontId="1" fillId="2" borderId="0" xfId="0" applyFont="1" applyFill="1" applyBorder="1" applyAlignment="1">
      <alignment horizontal="left" wrapText="1"/>
    </xf>
    <xf numFmtId="0" fontId="10" fillId="0" borderId="0" xfId="0" applyFont="1" applyAlignment="1">
      <alignment horizontal="left" vertical="top" wrapText="1"/>
    </xf>
  </cellXfs>
  <cellStyles count="8">
    <cellStyle name="Comma 2" xfId="7"/>
    <cellStyle name="Currency" xfId="1" builtinId="4"/>
    <cellStyle name="Normal" xfId="0" builtinId="0"/>
    <cellStyle name="Normal 2" xfId="5"/>
    <cellStyle name="Normal 3" xfId="6"/>
    <cellStyle name="Normal 8" xfId="2"/>
    <cellStyle name="Percent" xfId="4" builtinId="5"/>
    <cellStyle name="rowfield"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42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chartsheets/sheet1.xml" Type="http://schemas.openxmlformats.org/officeDocument/2006/relationships/chartsheet"/><Relationship Id="rId7" Target="chartsheets/sheet2.xml" Type="http://schemas.openxmlformats.org/officeDocument/2006/relationships/chartsheet"/><Relationship Id="rId8" Target="theme/theme1.xml" Type="http://schemas.openxmlformats.org/officeDocument/2006/relationships/theme"/><Relationship Id="rId9" Target="styles.xml" Type="http://schemas.openxmlformats.org/officeDocument/2006/relationships/styles"/></Relationships>
</file>

<file path=xl/charts/_rels/chart1.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1: Actual or committed spend profile - 2018/19 and 2017/18</a:t>
            </a:r>
          </a:p>
        </c:rich>
      </c:tx>
      <c:layout>
        <c:manualLayout>
          <c:xMode val="edge"/>
          <c:yMode val="edge"/>
          <c:x val="0.18688491749356201"/>
          <c:y val="1.2613636532931771E-2"/>
        </c:manualLayout>
      </c:layout>
      <c:overlay val="0"/>
    </c:title>
    <c:autoTitleDeleted val="0"/>
    <c:plotArea>
      <c:layout>
        <c:manualLayout>
          <c:layoutTarget val="inner"/>
          <c:xMode val="edge"/>
          <c:yMode val="edge"/>
          <c:x val="0.13663122137100378"/>
          <c:y val="0.11985371492287555"/>
          <c:w val="0.80983069958739795"/>
          <c:h val="0.76899068229676115"/>
        </c:manualLayout>
      </c:layout>
      <c:lineChart>
        <c:grouping val="standard"/>
        <c:varyColors val="0"/>
        <c:ser>
          <c:idx val="0"/>
          <c:order val="0"/>
          <c:tx>
            <c:strRef>
              <c:f>'Table 3'!$A$46</c:f>
              <c:strCache>
                <c:ptCount val="1"/>
                <c:pt idx="0">
                  <c:v>Actual Spent or Committed 2018/19</c:v>
                </c:pt>
              </c:strCache>
            </c:strRef>
          </c:tx>
          <c:spPr>
            <a:ln>
              <a:solidFill>
                <a:srgbClr val="D42C2C"/>
              </a:solidFill>
              <a:prstDash val="sysDash"/>
            </a:ln>
          </c:spPr>
          <c:marker>
            <c:symbol val="circle"/>
            <c:size val="8"/>
            <c:spPr>
              <a:solidFill>
                <a:srgbClr val="D42C2C"/>
              </a:solidFill>
              <a:ln>
                <a:noFill/>
              </a:ln>
            </c:spPr>
          </c:marker>
          <c:dPt>
            <c:idx val="2"/>
            <c:bubble3D val="0"/>
            <c:spPr>
              <a:ln cap="flat">
                <a:solidFill>
                  <a:srgbClr val="D42C2C"/>
                </a:solidFill>
                <a:prstDash val="sysDash"/>
              </a:ln>
            </c:spPr>
            <c:extLst>
              <c:ext xmlns:c16="http://schemas.microsoft.com/office/drawing/2014/chart" uri="{C3380CC4-5D6E-409C-BE32-E72D297353CC}">
                <c16:uniqueId val="{00000001-6A1D-4CB2-A4CC-D1FD925C71E4}"/>
              </c:ext>
            </c:extLst>
          </c:dPt>
          <c:dLbls>
            <c:dLbl>
              <c:idx val="0"/>
              <c:layout>
                <c:manualLayout>
                  <c:x val="-3.3375427110643131E-3"/>
                  <c:y val="1.1370264166448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1D-4CB2-A4CC-D1FD925C71E4}"/>
                </c:ext>
              </c:extLst>
            </c:dLbl>
            <c:dLbl>
              <c:idx val="1"/>
              <c:layout>
                <c:manualLayout>
                  <c:x val="-6.2061049810061976E-2"/>
                  <c:y val="-2.629663730240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1D-4CB2-A4CC-D1FD925C71E4}"/>
                </c:ext>
              </c:extLst>
            </c:dLbl>
            <c:spPr>
              <a:noFill/>
            </c:spPr>
            <c:txPr>
              <a:bodyPr wrap="square" lIns="38100" tIns="19050" rIns="38100" bIns="19050" anchor="ctr">
                <a:spAutoFit/>
              </a:bodyPr>
              <a:lstStyle/>
              <a:p>
                <a:pPr>
                  <a:defRPr>
                    <a:solidFill>
                      <a:srgbClr val="C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3'!$B$45:$M$45</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3'!$B$46:$M$46</c:f>
              <c:numCache>
                <c:formatCode>_-"£"* #,##0.0_-;\-"£"* #,##0.0_-;_-"£"* "-"??_-;_-@_-</c:formatCode>
                <c:ptCount val="12"/>
                <c:pt idx="0">
                  <c:v>45.012486000000003</c:v>
                </c:pt>
                <c:pt idx="1">
                  <c:v>50.554026</c:v>
                </c:pt>
                <c:pt idx="2">
                  <c:v>52.620119000000003</c:v>
                </c:pt>
                <c:pt idx="3">
                  <c:v>54.478315000000002</c:v>
                </c:pt>
                <c:pt idx="4">
                  <c:v>55.551411000000002</c:v>
                </c:pt>
                <c:pt idx="5">
                  <c:v>56.880947999999997</c:v>
                </c:pt>
              </c:numCache>
            </c:numRef>
          </c:val>
          <c:smooth val="0"/>
          <c:extLst>
            <c:ext xmlns:c16="http://schemas.microsoft.com/office/drawing/2014/chart" uri="{C3380CC4-5D6E-409C-BE32-E72D297353CC}">
              <c16:uniqueId val="{00000004-6A1D-4CB2-A4CC-D1FD925C71E4}"/>
            </c:ext>
          </c:extLst>
        </c:ser>
        <c:ser>
          <c:idx val="1"/>
          <c:order val="1"/>
          <c:tx>
            <c:strRef>
              <c:f>'Table 3'!$A$47</c:f>
              <c:strCache>
                <c:ptCount val="1"/>
                <c:pt idx="0">
                  <c:v>Actual Spent or Committed 2017/18</c:v>
                </c:pt>
              </c:strCache>
            </c:strRef>
          </c:tx>
          <c:spPr>
            <a:ln>
              <a:solidFill>
                <a:schemeClr val="tx1">
                  <a:lumMod val="50000"/>
                  <a:lumOff val="50000"/>
                </a:schemeClr>
              </a:solidFill>
            </a:ln>
          </c:spPr>
          <c:marker>
            <c:symbol val="square"/>
            <c:size val="7"/>
            <c:spPr>
              <a:solidFill>
                <a:schemeClr val="tx1">
                  <a:lumMod val="50000"/>
                  <a:lumOff val="50000"/>
                </a:schemeClr>
              </a:solidFill>
              <a:ln>
                <a:noFill/>
              </a:ln>
            </c:spPr>
          </c:marker>
          <c:cat>
            <c:strRef>
              <c:f>'Table 3'!$B$45:$M$45</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3'!$B$47:$M$47</c:f>
              <c:numCache>
                <c:formatCode>_-"£"* #,##0.0_-;\-"£"* #,##0.0_-;_-"£"* "-"??_-;_-@_-</c:formatCode>
                <c:ptCount val="12"/>
                <c:pt idx="0">
                  <c:v>30.464099999999998</c:v>
                </c:pt>
                <c:pt idx="1">
                  <c:v>38.096449</c:v>
                </c:pt>
                <c:pt idx="2">
                  <c:v>46.310284000000003</c:v>
                </c:pt>
                <c:pt idx="3">
                  <c:v>49.319738000000001</c:v>
                </c:pt>
                <c:pt idx="4">
                  <c:v>51.714911000000001</c:v>
                </c:pt>
                <c:pt idx="5">
                  <c:v>52.609408999999999</c:v>
                </c:pt>
                <c:pt idx="6">
                  <c:v>53.896838000000002</c:v>
                </c:pt>
                <c:pt idx="7">
                  <c:v>54.911351000000003</c:v>
                </c:pt>
                <c:pt idx="8">
                  <c:v>55.720039</c:v>
                </c:pt>
                <c:pt idx="9">
                  <c:v>56.977043000000002</c:v>
                </c:pt>
                <c:pt idx="10">
                  <c:v>58.173029999999997</c:v>
                </c:pt>
                <c:pt idx="11">
                  <c:v>59.224705</c:v>
                </c:pt>
              </c:numCache>
            </c:numRef>
          </c:val>
          <c:smooth val="0"/>
          <c:extLst>
            <c:ext xmlns:c16="http://schemas.microsoft.com/office/drawing/2014/chart" uri="{C3380CC4-5D6E-409C-BE32-E72D297353CC}">
              <c16:uniqueId val="{00000005-6A1D-4CB2-A4CC-D1FD925C71E4}"/>
            </c:ext>
          </c:extLst>
        </c:ser>
        <c:ser>
          <c:idx val="2"/>
          <c:order val="2"/>
          <c:tx>
            <c:strRef>
              <c:f>'Table 3'!$A$48</c:f>
              <c:strCache>
                <c:ptCount val="1"/>
                <c:pt idx="0">
                  <c:v>Estimated total for 2018/19</c:v>
                </c:pt>
              </c:strCache>
            </c:strRef>
          </c:tx>
          <c:marker>
            <c:symbol val="circle"/>
            <c:size val="8"/>
            <c:spPr>
              <a:solidFill>
                <a:srgbClr val="C00000"/>
              </a:solidFill>
              <a:ln>
                <a:noFill/>
              </a:ln>
            </c:spPr>
          </c:marker>
          <c:dPt>
            <c:idx val="11"/>
            <c:bubble3D val="0"/>
            <c:spPr>
              <a:ln>
                <a:solidFill>
                  <a:srgbClr val="C00000"/>
                </a:solidFill>
              </a:ln>
            </c:spPr>
            <c:extLst>
              <c:ext xmlns:c16="http://schemas.microsoft.com/office/drawing/2014/chart" uri="{C3380CC4-5D6E-409C-BE32-E72D297353CC}">
                <c16:uniqueId val="{00000004-8B7C-401B-B8A0-F50F6F316D63}"/>
              </c:ext>
            </c:extLst>
          </c:dPt>
          <c:val>
            <c:numRef>
              <c:f>'Table 3'!$B$48:$M$48</c:f>
              <c:numCache>
                <c:formatCode>General</c:formatCode>
                <c:ptCount val="12"/>
                <c:pt idx="11" formatCode="_-&quot;£&quot;* #,##0.0_-;\-&quot;£&quot;* #,##0.0_-;_-&quot;£&quot;* &quot;-&quot;??_-;_-@_-">
                  <c:v>60.874836999999999</c:v>
                </c:pt>
              </c:numCache>
            </c:numRef>
          </c:val>
          <c:smooth val="0"/>
          <c:extLst>
            <c:ext xmlns:c16="http://schemas.microsoft.com/office/drawing/2014/chart" uri="{C3380CC4-5D6E-409C-BE32-E72D297353CC}">
              <c16:uniqueId val="{00000002-8B7C-401B-B8A0-F50F6F316D63}"/>
            </c:ext>
          </c:extLst>
        </c:ser>
        <c:dLbls>
          <c:showLegendKey val="0"/>
          <c:showVal val="0"/>
          <c:showCatName val="0"/>
          <c:showSerName val="0"/>
          <c:showPercent val="0"/>
          <c:showBubbleSize val="0"/>
        </c:dLbls>
        <c:marker val="1"/>
        <c:smooth val="0"/>
        <c:axId val="402318848"/>
        <c:axId val="402320768"/>
      </c:lineChart>
      <c:catAx>
        <c:axId val="402318848"/>
        <c:scaling>
          <c:orientation val="minMax"/>
        </c:scaling>
        <c:delete val="0"/>
        <c:axPos val="b"/>
        <c:numFmt formatCode="General" sourceLinked="1"/>
        <c:majorTickMark val="out"/>
        <c:minorTickMark val="none"/>
        <c:tickLblPos val="nextTo"/>
        <c:txPr>
          <a:bodyPr/>
          <a:lstStyle/>
          <a:p>
            <a:pPr>
              <a:defRPr sz="1100"/>
            </a:pPr>
            <a:endParaRPr lang="en-US"/>
          </a:p>
        </c:txPr>
        <c:crossAx val="402320768"/>
        <c:crosses val="autoZero"/>
        <c:auto val="1"/>
        <c:lblAlgn val="ctr"/>
        <c:lblOffset val="100"/>
        <c:noMultiLvlLbl val="1"/>
      </c:catAx>
      <c:valAx>
        <c:axId val="402320768"/>
        <c:scaling>
          <c:orientation val="minMax"/>
        </c:scaling>
        <c:delete val="0"/>
        <c:axPos val="l"/>
        <c:title>
          <c:tx>
            <c:rich>
              <a:bodyPr rot="-5400000" vert="horz"/>
              <a:lstStyle/>
              <a:p>
                <a:pPr>
                  <a:defRPr sz="1400"/>
                </a:pPr>
                <a:r>
                  <a:rPr lang="en-US" sz="1400"/>
                  <a:t>Actual or commited spend (£ million)</a:t>
                </a:r>
              </a:p>
            </c:rich>
          </c:tx>
          <c:layout>
            <c:manualLayout>
              <c:xMode val="edge"/>
              <c:yMode val="edge"/>
              <c:x val="5.527060607943661E-2"/>
              <c:y val="0.24803143967759614"/>
            </c:manualLayout>
          </c:layout>
          <c:overlay val="0"/>
        </c:title>
        <c:numFmt formatCode="&quot;£&quot;#,##0" sourceLinked="0"/>
        <c:majorTickMark val="out"/>
        <c:minorTickMark val="none"/>
        <c:tickLblPos val="nextTo"/>
        <c:txPr>
          <a:bodyPr/>
          <a:lstStyle/>
          <a:p>
            <a:pPr>
              <a:defRPr sz="1100"/>
            </a:pPr>
            <a:endParaRPr lang="en-US"/>
          </a:p>
        </c:txPr>
        <c:crossAx val="402318848"/>
        <c:crosses val="autoZero"/>
        <c:crossBetween val="midCat"/>
      </c:valAx>
      <c:spPr>
        <a:noFill/>
        <a:ln w="25400">
          <a:no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50175651120533"/>
          <c:y val="5.6518486370306077E-2"/>
          <c:w val="0.8032848509320949"/>
          <c:h val="0.85793456920247169"/>
        </c:manualLayout>
      </c:layout>
      <c:barChart>
        <c:barDir val="bar"/>
        <c:grouping val="clustered"/>
        <c:varyColors val="0"/>
        <c:ser>
          <c:idx val="1"/>
          <c:order val="0"/>
          <c:tx>
            <c:strRef>
              <c:f>'Table 4'!$C$43</c:f>
              <c:strCache>
                <c:ptCount val="1"/>
                <c:pt idx="0">
                  <c:v>100% line</c:v>
                </c:pt>
              </c:strCache>
            </c:strRef>
          </c:tx>
          <c:spPr>
            <a:noFill/>
            <a:ln>
              <a:noFill/>
            </a:ln>
          </c:spPr>
          <c:invertIfNegative val="0"/>
          <c:trendline>
            <c:spPr>
              <a:ln w="19050">
                <a:solidFill>
                  <a:schemeClr val="dk1">
                    <a:shade val="95000"/>
                    <a:satMod val="105000"/>
                  </a:schemeClr>
                </a:solidFill>
                <a:prstDash val="dash"/>
              </a:ln>
            </c:spPr>
            <c:trendlineType val="linear"/>
            <c:dispRSqr val="0"/>
            <c:dispEq val="0"/>
          </c:trendline>
          <c:cat>
            <c:strRef>
              <c:f>'Table 4'!$A$44:$A$76</c:f>
              <c:strCache>
                <c:ptCount val="33"/>
                <c:pt idx="0">
                  <c:v>East Renfrewshire</c:v>
                </c:pt>
                <c:pt idx="1">
                  <c:v>Clackmannanshire</c:v>
                </c:pt>
                <c:pt idx="2">
                  <c:v>Scottish Borders</c:v>
                </c:pt>
                <c:pt idx="3">
                  <c:v>Aberdeenshire</c:v>
                </c:pt>
                <c:pt idx="4">
                  <c:v>Moray</c:v>
                </c:pt>
                <c:pt idx="5">
                  <c:v>Perth and Kinross</c:v>
                </c:pt>
                <c:pt idx="6">
                  <c:v>North Ayrshire</c:v>
                </c:pt>
                <c:pt idx="7">
                  <c:v>South Ayrshire</c:v>
                </c:pt>
                <c:pt idx="8">
                  <c:v>Edinburgh, City of</c:v>
                </c:pt>
                <c:pt idx="9">
                  <c:v>Orkney Islands</c:v>
                </c:pt>
                <c:pt idx="10">
                  <c:v>Angus</c:v>
                </c:pt>
                <c:pt idx="11">
                  <c:v>Fife</c:v>
                </c:pt>
                <c:pt idx="12">
                  <c:v>Argyll and Bute</c:v>
                </c:pt>
                <c:pt idx="13">
                  <c:v>Aberdeen City</c:v>
                </c:pt>
                <c:pt idx="14">
                  <c:v>South Lanarkshire</c:v>
                </c:pt>
                <c:pt idx="15">
                  <c:v>East Ayrshire</c:v>
                </c:pt>
                <c:pt idx="16">
                  <c:v>West Dunbartonshire</c:v>
                </c:pt>
                <c:pt idx="17">
                  <c:v>SCOTLAND</c:v>
                </c:pt>
                <c:pt idx="18">
                  <c:v>Falkirk</c:v>
                </c:pt>
                <c:pt idx="19">
                  <c:v>Renfrewshire</c:v>
                </c:pt>
                <c:pt idx="20">
                  <c:v>Eilean Siar</c:v>
                </c:pt>
                <c:pt idx="21">
                  <c:v>Dundee City</c:v>
                </c:pt>
                <c:pt idx="22">
                  <c:v>West Lothian</c:v>
                </c:pt>
                <c:pt idx="23">
                  <c:v>North Lanarkshire</c:v>
                </c:pt>
                <c:pt idx="24">
                  <c:v>East Dunbartonshire</c:v>
                </c:pt>
                <c:pt idx="25">
                  <c:v>Highland</c:v>
                </c:pt>
                <c:pt idx="26">
                  <c:v>Glasgow City</c:v>
                </c:pt>
                <c:pt idx="27">
                  <c:v>Midlothian</c:v>
                </c:pt>
                <c:pt idx="28">
                  <c:v>Shetland Islands</c:v>
                </c:pt>
                <c:pt idx="29">
                  <c:v>Dumfries and Galloway</c:v>
                </c:pt>
                <c:pt idx="30">
                  <c:v>Inverclyde</c:v>
                </c:pt>
                <c:pt idx="31">
                  <c:v>East Lothian</c:v>
                </c:pt>
                <c:pt idx="32">
                  <c:v>Stirling</c:v>
                </c:pt>
              </c:strCache>
            </c:strRef>
          </c:cat>
          <c:val>
            <c:numRef>
              <c:f>'Table 4'!$C$44:$C$76</c:f>
              <c:numCache>
                <c:formatCode>0%</c:formatCod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extLst>
            <c:ext xmlns:c16="http://schemas.microsoft.com/office/drawing/2014/chart" uri="{C3380CC4-5D6E-409C-BE32-E72D297353CC}">
              <c16:uniqueId val="{00000000-A87A-4170-AD32-6B60D7971EE5}"/>
            </c:ext>
          </c:extLst>
        </c:ser>
        <c:ser>
          <c:idx val="0"/>
          <c:order val="1"/>
          <c:tx>
            <c:strRef>
              <c:f>'Table 4'!$B$43</c:f>
              <c:strCache>
                <c:ptCount val="1"/>
                <c:pt idx="0">
                  <c:v>% of Estimated Funding Spent or Committed</c:v>
                </c:pt>
              </c:strCache>
            </c:strRef>
          </c:tx>
          <c:spPr>
            <a:solidFill>
              <a:schemeClr val="tx1">
                <a:lumMod val="50000"/>
                <a:lumOff val="50000"/>
              </a:schemeClr>
            </a:solidFill>
            <a:ln w="0">
              <a:solidFill>
                <a:schemeClr val="tx1"/>
              </a:solidFill>
            </a:ln>
            <a:effectLst/>
          </c:spPr>
          <c:invertIfNegative val="0"/>
          <c:dPt>
            <c:idx val="17"/>
            <c:invertIfNegative val="0"/>
            <c:bubble3D val="0"/>
            <c:spPr>
              <a:solidFill>
                <a:srgbClr val="C00000"/>
              </a:solidFill>
              <a:ln w="12700">
                <a:solidFill>
                  <a:schemeClr val="tx1"/>
                </a:solidFill>
              </a:ln>
              <a:effectLst/>
            </c:spPr>
            <c:extLst>
              <c:ext xmlns:c16="http://schemas.microsoft.com/office/drawing/2014/chart" uri="{C3380CC4-5D6E-409C-BE32-E72D297353CC}">
                <c16:uniqueId val="{00000002-6EEF-4F19-8EC9-5CCBBF9BE07F}"/>
              </c:ext>
            </c:extLst>
          </c:dPt>
          <c:dPt>
            <c:idx val="19"/>
            <c:invertIfNegative val="0"/>
            <c:bubble3D val="0"/>
            <c:extLst>
              <c:ext xmlns:c16="http://schemas.microsoft.com/office/drawing/2014/chart" uri="{C3380CC4-5D6E-409C-BE32-E72D297353CC}">
                <c16:uniqueId val="{00000002-A87A-4170-AD32-6B60D7971EE5}"/>
              </c:ext>
            </c:extLst>
          </c:dPt>
          <c:cat>
            <c:strRef>
              <c:f>'Table 4'!$A$44:$A$76</c:f>
              <c:strCache>
                <c:ptCount val="33"/>
                <c:pt idx="0">
                  <c:v>East Renfrewshire</c:v>
                </c:pt>
                <c:pt idx="1">
                  <c:v>Clackmannanshire</c:v>
                </c:pt>
                <c:pt idx="2">
                  <c:v>Scottish Borders</c:v>
                </c:pt>
                <c:pt idx="3">
                  <c:v>Aberdeenshire</c:v>
                </c:pt>
                <c:pt idx="4">
                  <c:v>Moray</c:v>
                </c:pt>
                <c:pt idx="5">
                  <c:v>Perth and Kinross</c:v>
                </c:pt>
                <c:pt idx="6">
                  <c:v>North Ayrshire</c:v>
                </c:pt>
                <c:pt idx="7">
                  <c:v>South Ayrshire</c:v>
                </c:pt>
                <c:pt idx="8">
                  <c:v>Edinburgh, City of</c:v>
                </c:pt>
                <c:pt idx="9">
                  <c:v>Orkney Islands</c:v>
                </c:pt>
                <c:pt idx="10">
                  <c:v>Angus</c:v>
                </c:pt>
                <c:pt idx="11">
                  <c:v>Fife</c:v>
                </c:pt>
                <c:pt idx="12">
                  <c:v>Argyll and Bute</c:v>
                </c:pt>
                <c:pt idx="13">
                  <c:v>Aberdeen City</c:v>
                </c:pt>
                <c:pt idx="14">
                  <c:v>South Lanarkshire</c:v>
                </c:pt>
                <c:pt idx="15">
                  <c:v>East Ayrshire</c:v>
                </c:pt>
                <c:pt idx="16">
                  <c:v>West Dunbartonshire</c:v>
                </c:pt>
                <c:pt idx="17">
                  <c:v>SCOTLAND</c:v>
                </c:pt>
                <c:pt idx="18">
                  <c:v>Falkirk</c:v>
                </c:pt>
                <c:pt idx="19">
                  <c:v>Renfrewshire</c:v>
                </c:pt>
                <c:pt idx="20">
                  <c:v>Eilean Siar</c:v>
                </c:pt>
                <c:pt idx="21">
                  <c:v>Dundee City</c:v>
                </c:pt>
                <c:pt idx="22">
                  <c:v>West Lothian</c:v>
                </c:pt>
                <c:pt idx="23">
                  <c:v>North Lanarkshire</c:v>
                </c:pt>
                <c:pt idx="24">
                  <c:v>East Dunbartonshire</c:v>
                </c:pt>
                <c:pt idx="25">
                  <c:v>Highland</c:v>
                </c:pt>
                <c:pt idx="26">
                  <c:v>Glasgow City</c:v>
                </c:pt>
                <c:pt idx="27">
                  <c:v>Midlothian</c:v>
                </c:pt>
                <c:pt idx="28">
                  <c:v>Shetland Islands</c:v>
                </c:pt>
                <c:pt idx="29">
                  <c:v>Dumfries and Galloway</c:v>
                </c:pt>
                <c:pt idx="30">
                  <c:v>Inverclyde</c:v>
                </c:pt>
                <c:pt idx="31">
                  <c:v>East Lothian</c:v>
                </c:pt>
                <c:pt idx="32">
                  <c:v>Stirling</c:v>
                </c:pt>
              </c:strCache>
            </c:strRef>
          </c:cat>
          <c:val>
            <c:numRef>
              <c:f>'Table 4'!$B$44:$B$76</c:f>
              <c:numCache>
                <c:formatCode>0%</c:formatCode>
                <c:ptCount val="33"/>
                <c:pt idx="0">
                  <c:v>0.45851132719885529</c:v>
                </c:pt>
                <c:pt idx="1">
                  <c:v>0.65359661022976756</c:v>
                </c:pt>
                <c:pt idx="2">
                  <c:v>0.7395747454361461</c:v>
                </c:pt>
                <c:pt idx="3">
                  <c:v>0.78286767394632761</c:v>
                </c:pt>
                <c:pt idx="4">
                  <c:v>0.82557196854041415</c:v>
                </c:pt>
                <c:pt idx="5">
                  <c:v>0.83599593566705388</c:v>
                </c:pt>
                <c:pt idx="6">
                  <c:v>0.84558777713222355</c:v>
                </c:pt>
                <c:pt idx="7">
                  <c:v>0.84941972899594975</c:v>
                </c:pt>
                <c:pt idx="8">
                  <c:v>0.85300677060105534</c:v>
                </c:pt>
                <c:pt idx="9">
                  <c:v>0.87158233857116951</c:v>
                </c:pt>
                <c:pt idx="10">
                  <c:v>0.88721262134111079</c:v>
                </c:pt>
                <c:pt idx="11">
                  <c:v>0.8921766131441391</c:v>
                </c:pt>
                <c:pt idx="12">
                  <c:v>0.89265829986465894</c:v>
                </c:pt>
                <c:pt idx="13">
                  <c:v>0.8951975144534069</c:v>
                </c:pt>
                <c:pt idx="14">
                  <c:v>0.91479634798965237</c:v>
                </c:pt>
                <c:pt idx="15">
                  <c:v>0.91851657669743092</c:v>
                </c:pt>
                <c:pt idx="16">
                  <c:v>0.93239517472587519</c:v>
                </c:pt>
                <c:pt idx="17">
                  <c:v>0.93439179147206586</c:v>
                </c:pt>
                <c:pt idx="18">
                  <c:v>0.93905257267373143</c:v>
                </c:pt>
                <c:pt idx="19">
                  <c:v>0.93953256755561365</c:v>
                </c:pt>
                <c:pt idx="20">
                  <c:v>0.94870958828405638</c:v>
                </c:pt>
                <c:pt idx="21">
                  <c:v>0.962298434295764</c:v>
                </c:pt>
                <c:pt idx="22">
                  <c:v>0.97553831514682832</c:v>
                </c:pt>
                <c:pt idx="23">
                  <c:v>0.98480985209521987</c:v>
                </c:pt>
                <c:pt idx="24">
                  <c:v>0.99307635855066079</c:v>
                </c:pt>
                <c:pt idx="25">
                  <c:v>1.009812835311533</c:v>
                </c:pt>
                <c:pt idx="26">
                  <c:v>1.0171132770892766</c:v>
                </c:pt>
                <c:pt idx="27">
                  <c:v>1.0189721986233427</c:v>
                </c:pt>
                <c:pt idx="28">
                  <c:v>1.0342476248850752</c:v>
                </c:pt>
                <c:pt idx="29">
                  <c:v>1.0413713621247154</c:v>
                </c:pt>
                <c:pt idx="30">
                  <c:v>1.059373390750125</c:v>
                </c:pt>
                <c:pt idx="31">
                  <c:v>1.1085059360624507</c:v>
                </c:pt>
                <c:pt idx="32">
                  <c:v>1.2315823726292301</c:v>
                </c:pt>
              </c:numCache>
            </c:numRef>
          </c:val>
          <c:extLst>
            <c:ext xmlns:c16="http://schemas.microsoft.com/office/drawing/2014/chart" uri="{C3380CC4-5D6E-409C-BE32-E72D297353CC}">
              <c16:uniqueId val="{00000003-A87A-4170-AD32-6B60D7971EE5}"/>
            </c:ext>
          </c:extLst>
        </c:ser>
        <c:dLbls>
          <c:showLegendKey val="0"/>
          <c:showVal val="0"/>
          <c:showCatName val="0"/>
          <c:showSerName val="0"/>
          <c:showPercent val="0"/>
          <c:showBubbleSize val="0"/>
        </c:dLbls>
        <c:gapWidth val="67"/>
        <c:overlap val="100"/>
        <c:axId val="405037440"/>
        <c:axId val="405038976"/>
      </c:barChart>
      <c:catAx>
        <c:axId val="405037440"/>
        <c:scaling>
          <c:orientation val="minMax"/>
        </c:scaling>
        <c:delete val="0"/>
        <c:axPos val="l"/>
        <c:numFmt formatCode="General" sourceLinked="0"/>
        <c:majorTickMark val="out"/>
        <c:minorTickMark val="none"/>
        <c:tickLblPos val="nextTo"/>
        <c:crossAx val="405038976"/>
        <c:crosses val="autoZero"/>
        <c:auto val="1"/>
        <c:lblAlgn val="ctr"/>
        <c:lblOffset val="100"/>
        <c:noMultiLvlLbl val="0"/>
      </c:catAx>
      <c:valAx>
        <c:axId val="405038976"/>
        <c:scaling>
          <c:orientation val="minMax"/>
          <c:min val="0"/>
        </c:scaling>
        <c:delete val="0"/>
        <c:axPos val="b"/>
        <c:numFmt formatCode="0%" sourceLinked="1"/>
        <c:majorTickMark val="out"/>
        <c:minorTickMark val="none"/>
        <c:tickLblPos val="low"/>
        <c:crossAx val="405037440"/>
        <c:crosses val="autoZero"/>
        <c:crossBetween val="between"/>
        <c:majorUnit val="0.1"/>
      </c:valAx>
      <c:spPr>
        <a:noFill/>
        <a:ln w="25400">
          <a:noFill/>
        </a:ln>
      </c:spPr>
    </c:plotArea>
    <c:plotVisOnly val="1"/>
    <c:dispBlanksAs val="gap"/>
    <c:showDLblsOverMax val="0"/>
  </c:chart>
  <c:spPr>
    <a:ln>
      <a:noFill/>
    </a:ln>
  </c:spPr>
  <c:userShapes r:id="rId1"/>
</c:chartSpace>
</file>

<file path=xl/chartsheets/_rels/sheet1.xml.rels><?xml version="1.0" encoding="UTF-8" standalone="yes"?><Relationships xmlns="http://schemas.openxmlformats.org/package/2006/relationships"><Relationship Id="rId1" Target="../drawings/drawing2.xml" Type="http://schemas.openxmlformats.org/officeDocument/2006/relationships/drawing"/></Relationships>
</file>

<file path=xl/chartsheets/_rels/sheet2.xml.rels><?xml version="1.0" encoding="UTF-8" standalone="yes"?><Relationships xmlns="http://schemas.openxmlformats.org/package/2006/relationships"><Relationship Id="rId1" Target="../drawings/drawing4.xml" Type="http://schemas.openxmlformats.org/officeDocument/2006/relationships/drawing"/></Relationships>
</file>

<file path=xl/chartsheets/sheet1.xml><?xml version="1.0" encoding="utf-8"?>
<chartsheet xmlns="http://schemas.openxmlformats.org/spreadsheetml/2006/main" xmlns:r="http://schemas.openxmlformats.org/officeDocument/2006/relationships">
  <sheetPr/>
  <sheetViews>
    <sheetView zoomScale="9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zoomToFit="1"/>
  </sheetViews>
  <pageMargins left="0.7" right="0.7" top="0.75" bottom="0.75" header="0.3" footer="0.3"/>
  <drawing r:id="rId1"/>
</chartsheet>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4.xml.rels><?xml version="1.0" encoding="UTF-8" standalone="yes"?><Relationships xmlns="http://schemas.openxmlformats.org/package/2006/relationships"><Relationship Id="rId1"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419100</xdr:colOff>
      <xdr:row>2</xdr:row>
      <xdr:rowOff>38099</xdr:rowOff>
    </xdr:from>
    <xdr:to>
      <xdr:col>10</xdr:col>
      <xdr:colOff>571499</xdr:colOff>
      <xdr:row>25</xdr:row>
      <xdr:rowOff>57149</xdr:rowOff>
    </xdr:to>
    <xdr:sp macro="" textlink="">
      <xdr:nvSpPr>
        <xdr:cNvPr id="2" name="TextBox 1"/>
        <xdr:cNvSpPr txBox="1"/>
      </xdr:nvSpPr>
      <xdr:spPr>
        <a:xfrm>
          <a:off x="419100" y="361949"/>
          <a:ext cx="6248399" cy="374332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800" b="1" cap="small">
              <a:solidFill>
                <a:schemeClr val="dk1"/>
              </a:solidFill>
              <a:effectLst/>
              <a:latin typeface="+mn-lt"/>
              <a:ea typeface="+mn-ea"/>
              <a:cs typeface="+mn-cs"/>
            </a:rPr>
            <a:t>Discretionary Housing Payments in Scotland:</a:t>
          </a:r>
          <a:endParaRPr lang="en-GB" sz="2800">
            <a:solidFill>
              <a:schemeClr val="dk1"/>
            </a:solidFill>
            <a:effectLst/>
            <a:latin typeface="+mn-lt"/>
            <a:ea typeface="+mn-ea"/>
            <a:cs typeface="+mn-cs"/>
          </a:endParaRPr>
        </a:p>
        <a:p>
          <a:pPr algn="ctr"/>
          <a:r>
            <a:rPr lang="en-GB" sz="2800" b="1" cap="small">
              <a:solidFill>
                <a:schemeClr val="dk1"/>
              </a:solidFill>
              <a:effectLst/>
              <a:latin typeface="+mn-lt"/>
              <a:ea typeface="+mn-ea"/>
              <a:cs typeface="+mn-cs"/>
            </a:rPr>
            <a:t>as at 30 September </a:t>
          </a:r>
          <a:r>
            <a:rPr lang="en-GB" sz="2800" b="1" cap="small" baseline="0">
              <a:solidFill>
                <a:schemeClr val="dk1"/>
              </a:solidFill>
              <a:effectLst/>
              <a:latin typeface="+mn-lt"/>
              <a:ea typeface="+mn-ea"/>
              <a:cs typeface="+mn-cs"/>
            </a:rPr>
            <a:t>2018</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301454" cy="60746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0.17334</cdr:x>
      <cdr:y>0.17136</cdr:y>
    </cdr:from>
    <cdr:to>
      <cdr:x>0.43192</cdr:x>
      <cdr:y>0.21471</cdr:y>
    </cdr:to>
    <cdr:sp macro="" textlink="">
      <cdr:nvSpPr>
        <cdr:cNvPr id="2" name="TextBox 1"/>
        <cdr:cNvSpPr txBox="1"/>
      </cdr:nvSpPr>
      <cdr:spPr>
        <a:xfrm xmlns:a="http://schemas.openxmlformats.org/drawingml/2006/main">
          <a:off x="1612274" y="1040946"/>
          <a:ext cx="2405170" cy="263335"/>
        </a:xfrm>
        <a:prstGeom xmlns:a="http://schemas.openxmlformats.org/drawingml/2006/main" prst="rect">
          <a:avLst/>
        </a:prstGeom>
        <a:ln xmlns:a="http://schemas.openxmlformats.org/drawingml/2006/main">
          <a:solidFill>
            <a:srgbClr val="D42C2C"/>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b="1">
              <a:solidFill>
                <a:srgbClr val="C00000"/>
              </a:solidFill>
            </a:rPr>
            <a:t>Actual or Committed spend,</a:t>
          </a:r>
          <a:r>
            <a:rPr lang="en-GB" sz="1100" b="1" baseline="0">
              <a:solidFill>
                <a:srgbClr val="C00000"/>
              </a:solidFill>
            </a:rPr>
            <a:t> 2018/19</a:t>
          </a:r>
        </a:p>
        <a:p xmlns:a="http://schemas.openxmlformats.org/drawingml/2006/main">
          <a:endParaRPr lang="en-GB" sz="1100"/>
        </a:p>
      </cdr:txBody>
    </cdr:sp>
  </cdr:relSizeAnchor>
  <cdr:relSizeAnchor xmlns:cdr="http://schemas.openxmlformats.org/drawingml/2006/chartDrawing">
    <cdr:from>
      <cdr:x>0.26949</cdr:x>
      <cdr:y>0.51785</cdr:y>
    </cdr:from>
    <cdr:to>
      <cdr:x>0.56217</cdr:x>
      <cdr:y>0.6784</cdr:y>
    </cdr:to>
    <cdr:sp macro="" textlink="">
      <cdr:nvSpPr>
        <cdr:cNvPr id="4" name="TextBox 3"/>
        <cdr:cNvSpPr txBox="1"/>
      </cdr:nvSpPr>
      <cdr:spPr>
        <a:xfrm xmlns:a="http://schemas.openxmlformats.org/drawingml/2006/main">
          <a:off x="2506611" y="3145740"/>
          <a:ext cx="2722419" cy="975280"/>
        </a:xfrm>
        <a:prstGeom xmlns:a="http://schemas.openxmlformats.org/drawingml/2006/main" prst="rect">
          <a:avLst/>
        </a:prstGeom>
        <a:ln xmlns:a="http://schemas.openxmlformats.org/drawingml/2006/main">
          <a:solidFill>
            <a:schemeClr val="tx1">
              <a:lumMod val="50000"/>
              <a:lumOff val="50000"/>
            </a:schemeClr>
          </a:solidFill>
        </a:ln>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1">
                  <a:lumMod val="65000"/>
                  <a:lumOff val="35000"/>
                </a:schemeClr>
              </a:solidFill>
              <a:effectLst/>
              <a:latin typeface="+mn-lt"/>
              <a:ea typeface="+mn-ea"/>
              <a:cs typeface="+mn-cs"/>
            </a:rPr>
            <a:t>Actual or committed spend, 2017/18</a:t>
          </a:r>
          <a:endParaRPr lang="en-GB" sz="1100" b="1">
            <a:solidFill>
              <a:schemeClr val="tx1">
                <a:lumMod val="65000"/>
                <a:lumOff val="35000"/>
              </a:schemeClr>
            </a:solidFill>
          </a:endParaRPr>
        </a:p>
        <a:p xmlns:a="http://schemas.openxmlformats.org/drawingml/2006/main">
          <a:pPr algn="ctr"/>
          <a:r>
            <a:rPr lang="en-GB" sz="1100">
              <a:solidFill>
                <a:schemeClr val="tx1">
                  <a:lumMod val="65000"/>
                  <a:lumOff val="35000"/>
                </a:schemeClr>
              </a:solidFill>
            </a:rPr>
            <a:t>The actual</a:t>
          </a:r>
          <a:r>
            <a:rPr lang="en-GB" sz="1100" baseline="0">
              <a:solidFill>
                <a:schemeClr val="tx1">
                  <a:lumMod val="65000"/>
                  <a:lumOff val="35000"/>
                </a:schemeClr>
              </a:solidFill>
            </a:rPr>
            <a:t> or committed spend for April and May 2017 is underestimated as there are no expenditure figures for East Ayrshire and North Lanarkshire for these months</a:t>
          </a:r>
          <a:endParaRPr lang="en-GB" sz="1100">
            <a:solidFill>
              <a:schemeClr val="tx1">
                <a:lumMod val="65000"/>
                <a:lumOff val="35000"/>
              </a:schemeClr>
            </a:solidFill>
          </a:endParaRPr>
        </a:p>
      </cdr:txBody>
    </cdr:sp>
  </cdr:relSizeAnchor>
  <cdr:relSizeAnchor xmlns:cdr="http://schemas.openxmlformats.org/drawingml/2006/chartDrawing">
    <cdr:from>
      <cdr:x>0.22153</cdr:x>
      <cdr:y>0.488</cdr:y>
    </cdr:from>
    <cdr:to>
      <cdr:x>0.26855</cdr:x>
      <cdr:y>0.5712</cdr:y>
    </cdr:to>
    <cdr:cxnSp macro="">
      <cdr:nvCxnSpPr>
        <cdr:cNvPr id="8" name="Straight Arrow Connector 7"/>
        <cdr:cNvCxnSpPr/>
      </cdr:nvCxnSpPr>
      <cdr:spPr>
        <a:xfrm xmlns:a="http://schemas.openxmlformats.org/drawingml/2006/main" flipH="1" flipV="1">
          <a:off x="2060510" y="2964413"/>
          <a:ext cx="437373" cy="505409"/>
        </a:xfrm>
        <a:prstGeom xmlns:a="http://schemas.openxmlformats.org/drawingml/2006/main" prst="straightConnector1">
          <a:avLst/>
        </a:prstGeom>
        <a:ln xmlns:a="http://schemas.openxmlformats.org/drawingml/2006/main">
          <a:solidFill>
            <a:schemeClr val="tx1">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0.16092</cdr:x>
      <cdr:y>0.5632</cdr:y>
    </cdr:from>
    <cdr:to>
      <cdr:x>0.26902</cdr:x>
      <cdr:y>0.60183</cdr:y>
    </cdr:to>
    <cdr:cxnSp macro="">
      <cdr:nvCxnSpPr>
        <cdr:cNvPr id="9" name="Straight Arrow Connector 8"/>
        <cdr:cNvCxnSpPr/>
      </cdr:nvCxnSpPr>
      <cdr:spPr>
        <a:xfrm xmlns:a="http://schemas.openxmlformats.org/drawingml/2006/main" flipH="1" flipV="1">
          <a:off x="1496786" y="3421224"/>
          <a:ext cx="1005452" cy="234662"/>
        </a:xfrm>
        <a:prstGeom xmlns:a="http://schemas.openxmlformats.org/drawingml/2006/main" prst="straightConnector1">
          <a:avLst/>
        </a:prstGeom>
        <a:ln xmlns:a="http://schemas.openxmlformats.org/drawingml/2006/main">
          <a:solidFill>
            <a:schemeClr val="tx1">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0.74608</cdr:x>
      <cdr:y>0.11951</cdr:y>
    </cdr:from>
    <cdr:to>
      <cdr:x>0.89905</cdr:x>
      <cdr:y>0.2176</cdr:y>
    </cdr:to>
    <cdr:sp macro="" textlink="">
      <cdr:nvSpPr>
        <cdr:cNvPr id="7" name="TextBox 1"/>
        <cdr:cNvSpPr txBox="1"/>
      </cdr:nvSpPr>
      <cdr:spPr>
        <a:xfrm xmlns:a="http://schemas.openxmlformats.org/drawingml/2006/main">
          <a:off x="6939643" y="725970"/>
          <a:ext cx="1422799" cy="595867"/>
        </a:xfrm>
        <a:prstGeom xmlns:a="http://schemas.openxmlformats.org/drawingml/2006/main" prst="rect">
          <a:avLst/>
        </a:prstGeom>
        <a:ln xmlns:a="http://schemas.openxmlformats.org/drawingml/2006/main">
          <a:solidFill>
            <a:srgbClr val="D42C2C"/>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rgbClr val="C00000"/>
              </a:solidFill>
            </a:rPr>
            <a:t>Total estimated</a:t>
          </a:r>
          <a:r>
            <a:rPr lang="en-GB" sz="1100" b="1" baseline="0">
              <a:solidFill>
                <a:srgbClr val="C00000"/>
              </a:solidFill>
            </a:rPr>
            <a:t> spend for 2018/19 </a:t>
          </a:r>
          <a:r>
            <a:rPr lang="en-GB" sz="1100" baseline="0">
              <a:solidFill>
                <a:srgbClr val="C00000"/>
              </a:solidFill>
            </a:rPr>
            <a:t>= £60.9 milion</a:t>
          </a:r>
          <a:endParaRPr lang="en-GB" sz="1100">
            <a:solidFill>
              <a:srgbClr val="C00000"/>
            </a:solidFill>
          </a:endParaRPr>
        </a:p>
      </cdr:txBody>
    </cdr:sp>
  </cdr:relSizeAnchor>
  <cdr:relSizeAnchor xmlns:cdr="http://schemas.openxmlformats.org/drawingml/2006/chartDrawing">
    <cdr:from>
      <cdr:x>0.89905</cdr:x>
      <cdr:y>0.16855</cdr:y>
    </cdr:from>
    <cdr:to>
      <cdr:x>0.9373</cdr:x>
      <cdr:y>0.2144</cdr:y>
    </cdr:to>
    <cdr:cxnSp macro="">
      <cdr:nvCxnSpPr>
        <cdr:cNvPr id="13" name="Straight Arrow Connector 12"/>
        <cdr:cNvCxnSpPr>
          <a:stCxn xmlns:a="http://schemas.openxmlformats.org/drawingml/2006/main" id="7" idx="3"/>
        </cdr:cNvCxnSpPr>
      </cdr:nvCxnSpPr>
      <cdr:spPr>
        <a:xfrm xmlns:a="http://schemas.openxmlformats.org/drawingml/2006/main">
          <a:off x="8362442" y="1023904"/>
          <a:ext cx="355849" cy="27849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absoluteAnchor>
    <xdr:pos x="0" y="0"/>
    <xdr:ext cx="9291735" cy="60454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52719"/>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0.2251</cdr:x>
      <cdr:y>0.95372</cdr:y>
    </cdr:from>
    <cdr:to>
      <cdr:x>0.87271</cdr:x>
      <cdr:y>0.99213</cdr:y>
    </cdr:to>
    <cdr:sp macro="" textlink="">
      <cdr:nvSpPr>
        <cdr:cNvPr id="14" name="TextBox 13"/>
        <cdr:cNvSpPr txBox="1"/>
      </cdr:nvSpPr>
      <cdr:spPr>
        <a:xfrm xmlns:a="http://schemas.openxmlformats.org/drawingml/2006/main">
          <a:off x="2090488" y="5768432"/>
          <a:ext cx="6014273" cy="232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effectLst/>
            </a:rPr>
            <a:t>Proportion of estimated 2018/19</a:t>
          </a:r>
          <a:r>
            <a:rPr lang="en-GB" sz="1100" b="1" baseline="0">
              <a:effectLst/>
            </a:rPr>
            <a:t> DHP f</a:t>
          </a:r>
          <a:r>
            <a:rPr lang="en-GB" sz="1100" b="1">
              <a:effectLst/>
            </a:rPr>
            <a:t>unding spent or committed</a:t>
          </a:r>
          <a:r>
            <a:rPr lang="en-GB" sz="1100" b="1" baseline="0">
              <a:effectLst/>
            </a:rPr>
            <a:t> as at 30 September 2018</a:t>
          </a:r>
          <a:endParaRPr lang="en-GB" sz="1100" b="1"/>
        </a:p>
      </cdr:txBody>
    </cdr:sp>
  </cdr:relSizeAnchor>
  <cdr:relSizeAnchor xmlns:cdr="http://schemas.openxmlformats.org/drawingml/2006/chartDrawing">
    <cdr:from>
      <cdr:x>0.21335</cdr:x>
      <cdr:y>0.00791</cdr:y>
    </cdr:from>
    <cdr:to>
      <cdr:x>0.82362</cdr:x>
      <cdr:y>0.05085</cdr:y>
    </cdr:to>
    <cdr:sp macro="" textlink="">
      <cdr:nvSpPr>
        <cdr:cNvPr id="6" name="TextBox 5"/>
        <cdr:cNvSpPr txBox="1"/>
      </cdr:nvSpPr>
      <cdr:spPr>
        <a:xfrm xmlns:a="http://schemas.openxmlformats.org/drawingml/2006/main">
          <a:off x="1980896" y="47814"/>
          <a:ext cx="5666217" cy="2593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u="none">
              <a:effectLst/>
              <a:latin typeface="+mn-lt"/>
              <a:ea typeface="+mn-ea"/>
              <a:cs typeface="+mn-cs"/>
            </a:rPr>
            <a:t>Chart 2: Proportion of estimated 2018/19 DHP funding spent as</a:t>
          </a:r>
          <a:r>
            <a:rPr lang="en-US" sz="1100" b="1" u="none" baseline="0">
              <a:effectLst/>
              <a:latin typeface="+mn-lt"/>
              <a:ea typeface="+mn-ea"/>
              <a:cs typeface="+mn-cs"/>
            </a:rPr>
            <a:t> </a:t>
          </a:r>
          <a:r>
            <a:rPr lang="en-US" sz="1100" b="1" u="none">
              <a:effectLst/>
              <a:latin typeface="+mn-lt"/>
              <a:ea typeface="+mn-ea"/>
              <a:cs typeface="+mn-cs"/>
            </a:rPr>
            <a:t>at 30 September 2018</a:t>
          </a:r>
          <a:endParaRPr lang="en-GB" sz="1100" u="non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20" sqref="M20"/>
    </sheetView>
  </sheetViews>
  <sheetFormatPr defaultRowHeight="12.75" x14ac:dyDescent="0.2"/>
  <cols>
    <col min="1" max="16384" style="29" width="9.140625" collapsed="false"/>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22" zoomScaleNormal="100" workbookViewId="0">
      <selection activeCell="H42" sqref="H42"/>
    </sheetView>
  </sheetViews>
  <sheetFormatPr defaultRowHeight="12.75" x14ac:dyDescent="0.2"/>
  <cols>
    <col min="1" max="1" customWidth="true" style="3" width="21.7109375" collapsed="false"/>
    <col min="2" max="5" customWidth="true" style="3" width="15.0" collapsed="false"/>
    <col min="6" max="6" customWidth="true" style="48" width="17.42578125" collapsed="false"/>
    <col min="7" max="7" customWidth="true" style="3" width="15.0" collapsed="false"/>
    <col min="8" max="16384" style="3" width="9.140625" collapsed="false"/>
  </cols>
  <sheetData>
    <row r="1" spans="1:8" x14ac:dyDescent="0.2">
      <c r="A1" s="2" t="s">
        <v>83</v>
      </c>
    </row>
    <row r="3" spans="1:8" ht="28.5" customHeight="1" x14ac:dyDescent="0.2">
      <c r="B3" s="100" t="s">
        <v>74</v>
      </c>
      <c r="C3" s="101"/>
      <c r="D3" s="102"/>
      <c r="E3" s="103" t="s">
        <v>70</v>
      </c>
      <c r="F3" s="103" t="s">
        <v>73</v>
      </c>
      <c r="G3" s="103" t="s">
        <v>72</v>
      </c>
    </row>
    <row r="4" spans="1:8" ht="71.25" customHeight="1" x14ac:dyDescent="0.2">
      <c r="A4" s="62" t="s">
        <v>33</v>
      </c>
      <c r="B4" s="6" t="s">
        <v>69</v>
      </c>
      <c r="C4" s="6" t="s">
        <v>55</v>
      </c>
      <c r="D4" s="6" t="s">
        <v>45</v>
      </c>
      <c r="E4" s="104"/>
      <c r="F4" s="104"/>
      <c r="G4" s="104"/>
    </row>
    <row r="5" spans="1:8" x14ac:dyDescent="0.2">
      <c r="A5" s="24" t="s">
        <v>0</v>
      </c>
      <c r="B5" s="74">
        <v>1138821</v>
      </c>
      <c r="C5" s="74">
        <v>466192</v>
      </c>
      <c r="D5" s="75">
        <f>SUM(B5:C5)</f>
        <v>1605013</v>
      </c>
      <c r="E5" s="80">
        <f>F5-B5</f>
        <v>283988</v>
      </c>
      <c r="F5" s="80">
        <v>1422809</v>
      </c>
      <c r="G5" s="79">
        <f>D5+E5</f>
        <v>1889001</v>
      </c>
      <c r="H5" s="26"/>
    </row>
    <row r="6" spans="1:8" x14ac:dyDescent="0.2">
      <c r="A6" s="24" t="s">
        <v>1</v>
      </c>
      <c r="B6" s="76">
        <v>661771</v>
      </c>
      <c r="C6" s="76">
        <v>269819</v>
      </c>
      <c r="D6" s="15">
        <f t="shared" ref="D6:D37" si="0">SUM(B6:C6)</f>
        <v>931590</v>
      </c>
      <c r="E6" s="81">
        <f t="shared" ref="E6:E37" si="1">F6-B6</f>
        <v>165027</v>
      </c>
      <c r="F6" s="81">
        <v>826798</v>
      </c>
      <c r="G6" s="49">
        <f t="shared" ref="G6:G37" si="2">D6+E6</f>
        <v>1096617</v>
      </c>
      <c r="H6" s="26"/>
    </row>
    <row r="7" spans="1:8" x14ac:dyDescent="0.2">
      <c r="A7" s="24" t="s">
        <v>2</v>
      </c>
      <c r="B7" s="76">
        <v>389021</v>
      </c>
      <c r="C7" s="76">
        <v>157197</v>
      </c>
      <c r="D7" s="15">
        <f t="shared" si="0"/>
        <v>546218</v>
      </c>
      <c r="E7" s="81">
        <f t="shared" si="1"/>
        <v>97010</v>
      </c>
      <c r="F7" s="81">
        <v>486031</v>
      </c>
      <c r="G7" s="49">
        <f t="shared" si="2"/>
        <v>643228</v>
      </c>
      <c r="H7" s="26"/>
    </row>
    <row r="8" spans="1:8" x14ac:dyDescent="0.2">
      <c r="A8" s="24" t="s">
        <v>46</v>
      </c>
      <c r="B8" s="76">
        <v>468715</v>
      </c>
      <c r="C8" s="76">
        <v>96382</v>
      </c>
      <c r="D8" s="15">
        <f t="shared" si="0"/>
        <v>565097</v>
      </c>
      <c r="E8" s="81">
        <f t="shared" si="1"/>
        <v>116884</v>
      </c>
      <c r="F8" s="81">
        <v>585599</v>
      </c>
      <c r="G8" s="49">
        <f t="shared" si="2"/>
        <v>681981</v>
      </c>
      <c r="H8" s="26"/>
    </row>
    <row r="9" spans="1:8" x14ac:dyDescent="0.2">
      <c r="A9" s="24" t="s">
        <v>4</v>
      </c>
      <c r="B9" s="76">
        <v>579430</v>
      </c>
      <c r="C9" s="76">
        <v>232130</v>
      </c>
      <c r="D9" s="15">
        <f t="shared" si="0"/>
        <v>811560</v>
      </c>
      <c r="E9" s="81">
        <f t="shared" si="1"/>
        <v>144493</v>
      </c>
      <c r="F9" s="81">
        <v>723923</v>
      </c>
      <c r="G9" s="49">
        <f t="shared" si="2"/>
        <v>956053</v>
      </c>
      <c r="H9" s="26"/>
    </row>
    <row r="10" spans="1:8" x14ac:dyDescent="0.2">
      <c r="A10" s="24" t="s">
        <v>47</v>
      </c>
      <c r="B10" s="76">
        <v>858168</v>
      </c>
      <c r="C10" s="76">
        <v>186841</v>
      </c>
      <c r="D10" s="15">
        <f t="shared" si="0"/>
        <v>1045009</v>
      </c>
      <c r="E10" s="81">
        <f t="shared" si="1"/>
        <v>214002</v>
      </c>
      <c r="F10" s="81">
        <v>1072170</v>
      </c>
      <c r="G10" s="49">
        <f t="shared" si="2"/>
        <v>1259011</v>
      </c>
      <c r="H10" s="26"/>
    </row>
    <row r="11" spans="1:8" x14ac:dyDescent="0.2">
      <c r="A11" s="24" t="s">
        <v>6</v>
      </c>
      <c r="B11" s="76">
        <v>1598900</v>
      </c>
      <c r="C11" s="76">
        <v>420079</v>
      </c>
      <c r="D11" s="15">
        <f t="shared" si="0"/>
        <v>2018979</v>
      </c>
      <c r="E11" s="81">
        <f t="shared" si="1"/>
        <v>398719</v>
      </c>
      <c r="F11" s="81">
        <v>1997619</v>
      </c>
      <c r="G11" s="49">
        <f t="shared" si="2"/>
        <v>2417698</v>
      </c>
      <c r="H11" s="26"/>
    </row>
    <row r="12" spans="1:8" x14ac:dyDescent="0.2">
      <c r="A12" s="24" t="s">
        <v>7</v>
      </c>
      <c r="B12" s="76">
        <v>1446902</v>
      </c>
      <c r="C12" s="76">
        <v>240761</v>
      </c>
      <c r="D12" s="15">
        <f t="shared" si="0"/>
        <v>1687663</v>
      </c>
      <c r="E12" s="81">
        <f t="shared" si="1"/>
        <v>360815</v>
      </c>
      <c r="F12" s="81">
        <v>1807717</v>
      </c>
      <c r="G12" s="49">
        <f t="shared" si="2"/>
        <v>2048478</v>
      </c>
      <c r="H12" s="26"/>
    </row>
    <row r="13" spans="1:8" x14ac:dyDescent="0.2">
      <c r="A13" s="24" t="s">
        <v>8</v>
      </c>
      <c r="B13" s="76">
        <v>294542</v>
      </c>
      <c r="C13" s="76">
        <v>181140</v>
      </c>
      <c r="D13" s="15">
        <f t="shared" si="0"/>
        <v>475682</v>
      </c>
      <c r="E13" s="81">
        <f t="shared" si="1"/>
        <v>73451</v>
      </c>
      <c r="F13" s="81">
        <v>367993</v>
      </c>
      <c r="G13" s="49">
        <f t="shared" si="2"/>
        <v>549133</v>
      </c>
      <c r="H13" s="26"/>
    </row>
    <row r="14" spans="1:8" x14ac:dyDescent="0.2">
      <c r="A14" s="24" t="s">
        <v>9</v>
      </c>
      <c r="B14" s="76">
        <v>358780</v>
      </c>
      <c r="C14" s="76">
        <v>240423</v>
      </c>
      <c r="D14" s="15">
        <f t="shared" si="0"/>
        <v>599203</v>
      </c>
      <c r="E14" s="81">
        <f t="shared" si="1"/>
        <v>89469</v>
      </c>
      <c r="F14" s="81">
        <v>448249</v>
      </c>
      <c r="G14" s="49">
        <f t="shared" si="2"/>
        <v>688672</v>
      </c>
      <c r="H14" s="26"/>
    </row>
    <row r="15" spans="1:8" x14ac:dyDescent="0.2">
      <c r="A15" s="24" t="s">
        <v>10</v>
      </c>
      <c r="B15" s="76">
        <v>249576</v>
      </c>
      <c r="C15" s="76">
        <v>71159</v>
      </c>
      <c r="D15" s="15">
        <f t="shared" si="0"/>
        <v>320735</v>
      </c>
      <c r="E15" s="81">
        <f t="shared" si="1"/>
        <v>62237</v>
      </c>
      <c r="F15" s="81">
        <v>311813</v>
      </c>
      <c r="G15" s="49">
        <f t="shared" si="2"/>
        <v>382972</v>
      </c>
      <c r="H15" s="26"/>
    </row>
    <row r="16" spans="1:8" x14ac:dyDescent="0.2">
      <c r="A16" s="24" t="s">
        <v>48</v>
      </c>
      <c r="B16" s="76">
        <v>3206475</v>
      </c>
      <c r="C16" s="76">
        <v>2018943</v>
      </c>
      <c r="D16" s="15">
        <f t="shared" si="0"/>
        <v>5225418</v>
      </c>
      <c r="E16" s="81">
        <f t="shared" si="1"/>
        <v>799601</v>
      </c>
      <c r="F16" s="81">
        <v>4006076</v>
      </c>
      <c r="G16" s="49">
        <f t="shared" si="2"/>
        <v>6025019</v>
      </c>
      <c r="H16" s="26"/>
    </row>
    <row r="17" spans="1:8" x14ac:dyDescent="0.2">
      <c r="A17" s="24" t="s">
        <v>12</v>
      </c>
      <c r="B17" s="76">
        <v>127371</v>
      </c>
      <c r="C17" s="76">
        <v>21816</v>
      </c>
      <c r="D17" s="15">
        <f t="shared" si="0"/>
        <v>149187</v>
      </c>
      <c r="E17" s="81">
        <f t="shared" si="1"/>
        <v>31763</v>
      </c>
      <c r="F17" s="81">
        <v>159134</v>
      </c>
      <c r="G17" s="49">
        <f t="shared" si="2"/>
        <v>180950</v>
      </c>
      <c r="H17" s="26"/>
    </row>
    <row r="18" spans="1:8" x14ac:dyDescent="0.2">
      <c r="A18" s="24" t="s">
        <v>13</v>
      </c>
      <c r="B18" s="76">
        <v>1292977</v>
      </c>
      <c r="C18" s="76">
        <v>203750</v>
      </c>
      <c r="D18" s="15">
        <f t="shared" si="0"/>
        <v>1496727</v>
      </c>
      <c r="E18" s="81">
        <f t="shared" si="1"/>
        <v>322431</v>
      </c>
      <c r="F18" s="81">
        <v>1615408</v>
      </c>
      <c r="G18" s="49">
        <f t="shared" si="2"/>
        <v>1819158</v>
      </c>
      <c r="H18" s="26"/>
    </row>
    <row r="19" spans="1:8" x14ac:dyDescent="0.2">
      <c r="A19" s="24" t="s">
        <v>14</v>
      </c>
      <c r="B19" s="76">
        <v>3012870</v>
      </c>
      <c r="C19" s="76">
        <v>701342</v>
      </c>
      <c r="D19" s="15">
        <f t="shared" si="0"/>
        <v>3714212</v>
      </c>
      <c r="E19" s="81">
        <f t="shared" si="1"/>
        <v>751322</v>
      </c>
      <c r="F19" s="81">
        <v>3764192</v>
      </c>
      <c r="G19" s="49">
        <f t="shared" si="2"/>
        <v>4465534</v>
      </c>
      <c r="H19" s="26"/>
    </row>
    <row r="20" spans="1:8" x14ac:dyDescent="0.2">
      <c r="A20" s="24" t="s">
        <v>15</v>
      </c>
      <c r="B20" s="76">
        <v>7220897</v>
      </c>
      <c r="C20" s="76">
        <v>1788215</v>
      </c>
      <c r="D20" s="15">
        <f t="shared" si="0"/>
        <v>9009112</v>
      </c>
      <c r="E20" s="81">
        <f t="shared" si="1"/>
        <v>1800682</v>
      </c>
      <c r="F20" s="81">
        <v>9021579</v>
      </c>
      <c r="G20" s="49">
        <f t="shared" si="2"/>
        <v>10809794</v>
      </c>
      <c r="H20" s="26"/>
    </row>
    <row r="21" spans="1:8" x14ac:dyDescent="0.2">
      <c r="A21" s="24" t="s">
        <v>16</v>
      </c>
      <c r="B21" s="76">
        <v>1399330</v>
      </c>
      <c r="C21" s="76">
        <v>268872</v>
      </c>
      <c r="D21" s="15">
        <f t="shared" si="0"/>
        <v>1668202</v>
      </c>
      <c r="E21" s="81">
        <f t="shared" si="1"/>
        <v>348952</v>
      </c>
      <c r="F21" s="81">
        <v>1748282</v>
      </c>
      <c r="G21" s="49">
        <f t="shared" si="2"/>
        <v>2017154</v>
      </c>
      <c r="H21" s="26"/>
    </row>
    <row r="22" spans="1:8" x14ac:dyDescent="0.2">
      <c r="A22" s="24" t="s">
        <v>17</v>
      </c>
      <c r="B22" s="76">
        <v>761804</v>
      </c>
      <c r="C22" s="76">
        <v>120152</v>
      </c>
      <c r="D22" s="15">
        <f t="shared" si="0"/>
        <v>881956</v>
      </c>
      <c r="E22" s="81">
        <f t="shared" si="1"/>
        <v>189972</v>
      </c>
      <c r="F22" s="81">
        <v>951776</v>
      </c>
      <c r="G22" s="49">
        <f t="shared" si="2"/>
        <v>1071928</v>
      </c>
      <c r="H22" s="26"/>
    </row>
    <row r="23" spans="1:8" x14ac:dyDescent="0.2">
      <c r="A23" s="24" t="s">
        <v>18</v>
      </c>
      <c r="B23" s="76">
        <v>634123</v>
      </c>
      <c r="C23" s="76">
        <v>232982</v>
      </c>
      <c r="D23" s="15">
        <f t="shared" si="0"/>
        <v>867105</v>
      </c>
      <c r="E23" s="81">
        <f t="shared" si="1"/>
        <v>158132</v>
      </c>
      <c r="F23" s="81">
        <v>792255</v>
      </c>
      <c r="G23" s="49">
        <f t="shared" si="2"/>
        <v>1025237</v>
      </c>
      <c r="H23" s="26"/>
    </row>
    <row r="24" spans="1:8" x14ac:dyDescent="0.2">
      <c r="A24" s="24" t="s">
        <v>19</v>
      </c>
      <c r="B24" s="76">
        <v>315033</v>
      </c>
      <c r="C24" s="76">
        <v>81301</v>
      </c>
      <c r="D24" s="15">
        <f t="shared" si="0"/>
        <v>396334</v>
      </c>
      <c r="E24" s="81">
        <f t="shared" si="1"/>
        <v>78561</v>
      </c>
      <c r="F24" s="81">
        <v>393594</v>
      </c>
      <c r="G24" s="49">
        <f t="shared" si="2"/>
        <v>474895</v>
      </c>
      <c r="H24" s="26"/>
    </row>
    <row r="25" spans="1:8" x14ac:dyDescent="0.2">
      <c r="A25" s="24" t="s">
        <v>20</v>
      </c>
      <c r="B25" s="76">
        <v>1582628</v>
      </c>
      <c r="C25" s="76">
        <v>397930</v>
      </c>
      <c r="D25" s="15">
        <f t="shared" si="0"/>
        <v>1980558</v>
      </c>
      <c r="E25" s="81">
        <f t="shared" si="1"/>
        <v>394662</v>
      </c>
      <c r="F25" s="81">
        <v>1977290</v>
      </c>
      <c r="G25" s="49">
        <f t="shared" si="2"/>
        <v>2375220</v>
      </c>
      <c r="H25" s="26"/>
    </row>
    <row r="26" spans="1:8" x14ac:dyDescent="0.2">
      <c r="A26" s="24" t="s">
        <v>21</v>
      </c>
      <c r="B26" s="76">
        <v>2850239</v>
      </c>
      <c r="C26" s="76">
        <v>524867</v>
      </c>
      <c r="D26" s="15">
        <f t="shared" si="0"/>
        <v>3375106</v>
      </c>
      <c r="E26" s="81">
        <f t="shared" si="1"/>
        <v>710766</v>
      </c>
      <c r="F26" s="81">
        <v>3561005</v>
      </c>
      <c r="G26" s="49">
        <f t="shared" si="2"/>
        <v>4085872</v>
      </c>
      <c r="H26" s="26"/>
    </row>
    <row r="27" spans="1:8" x14ac:dyDescent="0.2">
      <c r="A27" s="24" t="s">
        <v>49</v>
      </c>
      <c r="B27" s="76">
        <v>63267</v>
      </c>
      <c r="C27" s="76">
        <v>14697</v>
      </c>
      <c r="D27" s="15">
        <f t="shared" si="0"/>
        <v>77964</v>
      </c>
      <c r="E27" s="81">
        <f t="shared" si="1"/>
        <v>15777</v>
      </c>
      <c r="F27" s="81">
        <v>79044</v>
      </c>
      <c r="G27" s="49">
        <f t="shared" si="2"/>
        <v>93741</v>
      </c>
      <c r="H27" s="26"/>
    </row>
    <row r="28" spans="1:8" x14ac:dyDescent="0.2">
      <c r="A28" s="24" t="s">
        <v>50</v>
      </c>
      <c r="B28" s="76">
        <v>388612</v>
      </c>
      <c r="C28" s="76">
        <v>146317</v>
      </c>
      <c r="D28" s="15">
        <f t="shared" si="0"/>
        <v>534929</v>
      </c>
      <c r="E28" s="81">
        <f t="shared" si="1"/>
        <v>96909</v>
      </c>
      <c r="F28" s="81">
        <v>485521</v>
      </c>
      <c r="G28" s="49">
        <f t="shared" si="2"/>
        <v>631838</v>
      </c>
      <c r="H28" s="26"/>
    </row>
    <row r="29" spans="1:8" x14ac:dyDescent="0.2">
      <c r="A29" s="24" t="s">
        <v>24</v>
      </c>
      <c r="B29" s="76">
        <v>1553410</v>
      </c>
      <c r="C29" s="76">
        <v>286231</v>
      </c>
      <c r="D29" s="15">
        <f t="shared" si="0"/>
        <v>1839641</v>
      </c>
      <c r="E29" s="81">
        <f t="shared" si="1"/>
        <v>387376</v>
      </c>
      <c r="F29" s="81">
        <v>1940786</v>
      </c>
      <c r="G29" s="49">
        <f t="shared" si="2"/>
        <v>2227017</v>
      </c>
      <c r="H29" s="26"/>
    </row>
    <row r="30" spans="1:8" x14ac:dyDescent="0.2">
      <c r="A30" s="24" t="s">
        <v>25</v>
      </c>
      <c r="B30" s="76">
        <v>579838</v>
      </c>
      <c r="C30" s="76">
        <v>150103</v>
      </c>
      <c r="D30" s="15">
        <f t="shared" si="0"/>
        <v>729941</v>
      </c>
      <c r="E30" s="81">
        <f t="shared" si="1"/>
        <v>144594</v>
      </c>
      <c r="F30" s="81">
        <v>724432</v>
      </c>
      <c r="G30" s="49">
        <f t="shared" si="2"/>
        <v>874535</v>
      </c>
      <c r="H30" s="26"/>
    </row>
    <row r="31" spans="1:8" x14ac:dyDescent="0.2">
      <c r="A31" s="24" t="s">
        <v>51</v>
      </c>
      <c r="B31" s="76">
        <v>100032</v>
      </c>
      <c r="C31" s="76">
        <v>18595</v>
      </c>
      <c r="D31" s="15">
        <f t="shared" si="0"/>
        <v>118627</v>
      </c>
      <c r="E31" s="81">
        <f t="shared" si="1"/>
        <v>24945</v>
      </c>
      <c r="F31" s="81">
        <v>124977</v>
      </c>
      <c r="G31" s="49">
        <f t="shared" si="2"/>
        <v>143572</v>
      </c>
      <c r="H31" s="26"/>
    </row>
    <row r="32" spans="1:8" x14ac:dyDescent="0.2">
      <c r="A32" s="24" t="s">
        <v>27</v>
      </c>
      <c r="B32" s="76">
        <v>930577</v>
      </c>
      <c r="C32" s="76">
        <v>212325</v>
      </c>
      <c r="D32" s="15">
        <f t="shared" si="0"/>
        <v>1142902</v>
      </c>
      <c r="E32" s="81">
        <f t="shared" si="1"/>
        <v>232059</v>
      </c>
      <c r="F32" s="81">
        <v>1162636</v>
      </c>
      <c r="G32" s="49">
        <f t="shared" si="2"/>
        <v>1374961</v>
      </c>
      <c r="H32" s="26"/>
    </row>
    <row r="33" spans="1:8" x14ac:dyDescent="0.2">
      <c r="A33" s="24" t="s">
        <v>28</v>
      </c>
      <c r="B33" s="76">
        <v>2290507</v>
      </c>
      <c r="C33" s="76">
        <v>531178</v>
      </c>
      <c r="D33" s="15">
        <f t="shared" si="0"/>
        <v>2821685</v>
      </c>
      <c r="E33" s="81">
        <f t="shared" si="1"/>
        <v>571186</v>
      </c>
      <c r="F33" s="81">
        <v>2861693</v>
      </c>
      <c r="G33" s="49">
        <f t="shared" si="2"/>
        <v>3392871</v>
      </c>
      <c r="H33" s="26"/>
    </row>
    <row r="34" spans="1:8" x14ac:dyDescent="0.2">
      <c r="A34" s="24" t="s">
        <v>29</v>
      </c>
      <c r="B34" s="76">
        <v>448012</v>
      </c>
      <c r="C34" s="76">
        <v>85627</v>
      </c>
      <c r="D34" s="15">
        <f t="shared" si="0"/>
        <v>533639</v>
      </c>
      <c r="E34" s="81">
        <f t="shared" si="1"/>
        <v>111721</v>
      </c>
      <c r="F34" s="81">
        <v>559733</v>
      </c>
      <c r="G34" s="49">
        <f t="shared" si="2"/>
        <v>645360</v>
      </c>
      <c r="H34" s="26"/>
    </row>
    <row r="35" spans="1:8" x14ac:dyDescent="0.2">
      <c r="A35" s="24" t="s">
        <v>30</v>
      </c>
      <c r="B35" s="76">
        <v>1598785</v>
      </c>
      <c r="C35" s="76">
        <v>246210</v>
      </c>
      <c r="D35" s="15">
        <f t="shared" si="0"/>
        <v>1844995</v>
      </c>
      <c r="E35" s="81">
        <f t="shared" si="1"/>
        <v>398691</v>
      </c>
      <c r="F35" s="81">
        <v>1997476</v>
      </c>
      <c r="G35" s="49">
        <f t="shared" si="2"/>
        <v>2243686</v>
      </c>
      <c r="H35" s="26"/>
    </row>
    <row r="36" spans="1:8" x14ac:dyDescent="0.2">
      <c r="A36" s="24" t="s">
        <v>31</v>
      </c>
      <c r="B36" s="76">
        <v>1598587</v>
      </c>
      <c r="C36" s="76">
        <v>286425</v>
      </c>
      <c r="D36" s="15">
        <f t="shared" si="0"/>
        <v>1885012</v>
      </c>
      <c r="E36" s="81">
        <f t="shared" si="1"/>
        <v>398641</v>
      </c>
      <c r="F36" s="81">
        <v>1997228</v>
      </c>
      <c r="G36" s="49">
        <f t="shared" si="2"/>
        <v>2283653</v>
      </c>
      <c r="H36" s="26"/>
    </row>
    <row r="37" spans="1:8" x14ac:dyDescent="0.2">
      <c r="A37" s="23" t="s">
        <v>32</v>
      </c>
      <c r="B37" s="72">
        <v>40000000</v>
      </c>
      <c r="C37" s="72">
        <v>10900000</v>
      </c>
      <c r="D37" s="77">
        <f t="shared" si="0"/>
        <v>50900000</v>
      </c>
      <c r="E37" s="82">
        <f t="shared" si="1"/>
        <v>9974837</v>
      </c>
      <c r="F37" s="82">
        <v>49974837</v>
      </c>
      <c r="G37" s="78">
        <f t="shared" si="2"/>
        <v>60874837</v>
      </c>
      <c r="H37" s="26"/>
    </row>
    <row r="38" spans="1:8" x14ac:dyDescent="0.2">
      <c r="B38" s="26"/>
      <c r="D38" s="26"/>
    </row>
    <row r="39" spans="1:8" ht="28.5" customHeight="1" x14ac:dyDescent="0.2">
      <c r="A39" s="105" t="s">
        <v>95</v>
      </c>
      <c r="B39" s="105"/>
      <c r="C39" s="105"/>
      <c r="D39" s="105"/>
      <c r="E39" s="105"/>
      <c r="F39" s="105"/>
      <c r="G39" s="105"/>
    </row>
    <row r="40" spans="1:8" ht="15.75" customHeight="1" x14ac:dyDescent="0.2">
      <c r="A40" s="50" t="s">
        <v>96</v>
      </c>
      <c r="B40" s="50"/>
      <c r="C40" s="50"/>
      <c r="D40" s="50"/>
      <c r="E40" s="50"/>
      <c r="F40" s="83"/>
      <c r="G40" s="50"/>
    </row>
    <row r="41" spans="1:8" x14ac:dyDescent="0.2">
      <c r="A41" s="99" t="s">
        <v>71</v>
      </c>
      <c r="B41" s="99"/>
      <c r="C41" s="99"/>
      <c r="D41" s="99"/>
      <c r="E41" s="99"/>
      <c r="F41" s="99"/>
      <c r="G41" s="99"/>
    </row>
    <row r="42" spans="1:8" x14ac:dyDescent="0.2">
      <c r="A42" s="3" t="s">
        <v>97</v>
      </c>
    </row>
    <row r="43" spans="1:8" ht="41.25" customHeight="1" x14ac:dyDescent="0.2">
      <c r="A43" s="98" t="s">
        <v>85</v>
      </c>
      <c r="B43" s="98"/>
      <c r="C43" s="98"/>
      <c r="D43" s="98"/>
      <c r="E43" s="98"/>
      <c r="F43" s="98"/>
      <c r="G43" s="98"/>
    </row>
    <row r="46" spans="1:8" x14ac:dyDescent="0.2">
      <c r="A46" s="48"/>
      <c r="B46" s="48"/>
      <c r="C46" s="71"/>
      <c r="D46" s="71"/>
      <c r="E46" s="71"/>
      <c r="G46" s="48"/>
    </row>
    <row r="47" spans="1:8" x14ac:dyDescent="0.2">
      <c r="A47" s="48"/>
      <c r="B47" s="71"/>
      <c r="C47" s="71"/>
      <c r="D47" s="71"/>
      <c r="G47" s="48"/>
    </row>
    <row r="48" spans="1:8" x14ac:dyDescent="0.2">
      <c r="A48" s="48"/>
      <c r="B48" s="71"/>
      <c r="C48" s="71"/>
      <c r="D48" s="71"/>
      <c r="G48" s="48"/>
    </row>
    <row r="49" spans="1:7" x14ac:dyDescent="0.2">
      <c r="A49" s="48"/>
      <c r="B49" s="48"/>
      <c r="C49" s="48"/>
      <c r="D49" s="71"/>
      <c r="E49" s="71"/>
      <c r="F49" s="71"/>
    </row>
    <row r="50" spans="1:7" x14ac:dyDescent="0.2">
      <c r="A50" s="48"/>
      <c r="B50" s="48"/>
      <c r="C50" s="48"/>
      <c r="D50" s="71"/>
      <c r="E50" s="71"/>
      <c r="F50" s="71"/>
    </row>
    <row r="51" spans="1:7" x14ac:dyDescent="0.2">
      <c r="A51" s="48"/>
      <c r="B51" s="71"/>
      <c r="C51" s="71"/>
      <c r="D51" s="71"/>
      <c r="G51" s="48"/>
    </row>
    <row r="52" spans="1:7" x14ac:dyDescent="0.2">
      <c r="A52" s="48"/>
      <c r="B52" s="48"/>
      <c r="C52" s="48"/>
      <c r="D52" s="71"/>
      <c r="E52" s="71"/>
      <c r="F52" s="71"/>
    </row>
    <row r="53" spans="1:7" x14ac:dyDescent="0.2">
      <c r="A53" s="48"/>
      <c r="B53" s="48"/>
      <c r="C53" s="71"/>
      <c r="D53" s="71"/>
      <c r="E53" s="71"/>
      <c r="G53" s="48"/>
    </row>
    <row r="54" spans="1:7" x14ac:dyDescent="0.2">
      <c r="A54" s="48"/>
      <c r="B54" s="48"/>
      <c r="C54" s="71"/>
      <c r="D54" s="71"/>
      <c r="E54" s="71"/>
      <c r="G54" s="48"/>
    </row>
    <row r="55" spans="1:7" x14ac:dyDescent="0.2">
      <c r="A55" s="48"/>
      <c r="B55" s="48"/>
      <c r="C55" s="71"/>
      <c r="D55" s="71"/>
      <c r="E55" s="71"/>
      <c r="G55" s="48"/>
    </row>
    <row r="56" spans="1:7" x14ac:dyDescent="0.2">
      <c r="A56" s="48"/>
      <c r="B56" s="48"/>
      <c r="C56" s="71"/>
      <c r="D56" s="71"/>
      <c r="E56" s="71"/>
      <c r="G56" s="48"/>
    </row>
    <row r="57" spans="1:7" x14ac:dyDescent="0.2">
      <c r="A57" s="48"/>
      <c r="B57" s="48"/>
      <c r="C57" s="71"/>
      <c r="D57" s="71"/>
      <c r="E57" s="71"/>
      <c r="G57" s="48"/>
    </row>
    <row r="58" spans="1:7" x14ac:dyDescent="0.2">
      <c r="A58" s="48"/>
      <c r="B58" s="71"/>
      <c r="C58" s="71"/>
      <c r="D58" s="71"/>
      <c r="G58" s="48"/>
    </row>
    <row r="59" spans="1:7" x14ac:dyDescent="0.2">
      <c r="A59" s="48"/>
      <c r="B59" s="71"/>
      <c r="C59" s="71"/>
      <c r="D59" s="71"/>
      <c r="G59" s="48"/>
    </row>
    <row r="60" spans="1:7" x14ac:dyDescent="0.2">
      <c r="A60" s="48"/>
      <c r="B60" s="48"/>
      <c r="C60" s="71"/>
      <c r="D60" s="71"/>
      <c r="E60" s="71"/>
      <c r="G60" s="48"/>
    </row>
    <row r="61" spans="1:7" x14ac:dyDescent="0.2">
      <c r="A61" s="48"/>
      <c r="B61" s="71"/>
      <c r="C61" s="71"/>
      <c r="D61" s="71"/>
      <c r="G61" s="48"/>
    </row>
    <row r="62" spans="1:7" x14ac:dyDescent="0.2">
      <c r="A62" s="48"/>
      <c r="B62" s="71"/>
      <c r="C62" s="71"/>
      <c r="D62" s="71"/>
      <c r="G62" s="48"/>
    </row>
    <row r="63" spans="1:7" x14ac:dyDescent="0.2">
      <c r="A63" s="48"/>
      <c r="B63" s="71"/>
      <c r="C63" s="71"/>
      <c r="D63" s="71"/>
      <c r="G63" s="48"/>
    </row>
    <row r="64" spans="1:7" x14ac:dyDescent="0.2">
      <c r="A64" s="48"/>
      <c r="B64" s="71"/>
      <c r="C64" s="71"/>
      <c r="D64" s="71"/>
      <c r="G64" s="48"/>
    </row>
    <row r="65" spans="1:7" x14ac:dyDescent="0.2">
      <c r="A65" s="48"/>
      <c r="B65" s="48"/>
      <c r="C65" s="48"/>
      <c r="D65" s="71"/>
      <c r="E65" s="71"/>
      <c r="F65" s="71"/>
    </row>
    <row r="66" spans="1:7" x14ac:dyDescent="0.2">
      <c r="A66" s="48"/>
      <c r="B66" s="48"/>
      <c r="C66" s="71"/>
      <c r="D66" s="71"/>
      <c r="E66" s="71"/>
      <c r="G66" s="48"/>
    </row>
    <row r="67" spans="1:7" x14ac:dyDescent="0.2">
      <c r="A67" s="48"/>
      <c r="B67" s="48"/>
      <c r="C67" s="71"/>
      <c r="D67" s="71"/>
      <c r="E67" s="71"/>
      <c r="G67" s="48"/>
    </row>
    <row r="68" spans="1:7" x14ac:dyDescent="0.2">
      <c r="A68" s="48"/>
      <c r="B68" s="48"/>
      <c r="C68" s="71"/>
      <c r="D68" s="71"/>
      <c r="E68" s="71"/>
      <c r="G68" s="48"/>
    </row>
    <row r="69" spans="1:7" x14ac:dyDescent="0.2">
      <c r="A69" s="48"/>
      <c r="B69" s="48"/>
      <c r="C69" s="48"/>
      <c r="D69" s="71"/>
      <c r="E69" s="71"/>
      <c r="F69" s="71"/>
    </row>
    <row r="70" spans="1:7" x14ac:dyDescent="0.2">
      <c r="A70" s="48"/>
      <c r="B70" s="71"/>
      <c r="C70" s="71"/>
      <c r="D70" s="71"/>
      <c r="G70" s="48"/>
    </row>
    <row r="71" spans="1:7" x14ac:dyDescent="0.2">
      <c r="A71" s="48"/>
      <c r="B71" s="48"/>
      <c r="C71" s="71"/>
      <c r="D71" s="71"/>
      <c r="E71" s="71"/>
      <c r="G71" s="48"/>
    </row>
    <row r="72" spans="1:7" x14ac:dyDescent="0.2">
      <c r="A72" s="48"/>
      <c r="B72" s="48"/>
      <c r="C72" s="71"/>
      <c r="D72" s="71"/>
      <c r="E72" s="71"/>
      <c r="G72" s="48"/>
    </row>
    <row r="73" spans="1:7" x14ac:dyDescent="0.2">
      <c r="A73" s="48"/>
      <c r="B73" s="48"/>
      <c r="C73" s="71"/>
      <c r="D73" s="71"/>
      <c r="E73" s="71"/>
      <c r="G73" s="48"/>
    </row>
    <row r="74" spans="1:7" x14ac:dyDescent="0.2">
      <c r="A74" s="48"/>
      <c r="B74" s="48"/>
      <c r="C74" s="71"/>
      <c r="D74" s="71"/>
      <c r="E74" s="71"/>
      <c r="G74" s="48"/>
    </row>
    <row r="75" spans="1:7" x14ac:dyDescent="0.2">
      <c r="A75" s="48"/>
      <c r="B75" s="71"/>
      <c r="C75" s="71"/>
      <c r="D75" s="71"/>
      <c r="G75" s="48"/>
    </row>
    <row r="76" spans="1:7" x14ac:dyDescent="0.2">
      <c r="A76" s="48"/>
      <c r="B76" s="48"/>
      <c r="C76" s="71"/>
      <c r="D76" s="71"/>
      <c r="E76" s="71"/>
      <c r="G76" s="48"/>
    </row>
    <row r="77" spans="1:7" x14ac:dyDescent="0.2">
      <c r="A77" s="48"/>
      <c r="B77" s="48"/>
      <c r="C77" s="71"/>
      <c r="D77" s="71"/>
      <c r="E77" s="71"/>
      <c r="G77" s="48"/>
    </row>
    <row r="78" spans="1:7" x14ac:dyDescent="0.2">
      <c r="A78" s="48"/>
      <c r="B78" s="71"/>
      <c r="C78" s="71"/>
      <c r="D78" s="71"/>
      <c r="G78" s="48"/>
    </row>
    <row r="79" spans="1:7" x14ac:dyDescent="0.2">
      <c r="A79" s="48"/>
    </row>
  </sheetData>
  <mergeCells count="7">
    <mergeCell ref="A43:G43"/>
    <mergeCell ref="A41:G41"/>
    <mergeCell ref="B3:D3"/>
    <mergeCell ref="G3:G4"/>
    <mergeCell ref="F3:F4"/>
    <mergeCell ref="E3:E4"/>
    <mergeCell ref="A39:G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opLeftCell="A22" workbookViewId="0">
      <selection activeCell="K33" sqref="K33"/>
    </sheetView>
  </sheetViews>
  <sheetFormatPr defaultRowHeight="12.75" x14ac:dyDescent="0.2"/>
  <cols>
    <col min="1" max="1" customWidth="true" style="3" width="21.7109375" collapsed="false"/>
    <col min="2" max="6" customWidth="true" style="3" width="14.28515625" collapsed="false"/>
    <col min="7" max="7" customWidth="true" style="3" width="9.140625" collapsed="false"/>
    <col min="8" max="16384" style="3" width="9.140625" collapsed="false"/>
  </cols>
  <sheetData>
    <row r="1" spans="1:10" x14ac:dyDescent="0.2">
      <c r="A1" s="2" t="s">
        <v>84</v>
      </c>
    </row>
    <row r="2" spans="1:10" x14ac:dyDescent="0.2">
      <c r="A2" s="2"/>
    </row>
    <row r="3" spans="1:10" ht="32.25" customHeight="1" x14ac:dyDescent="0.2">
      <c r="A3" s="4" t="s">
        <v>33</v>
      </c>
      <c r="B3" s="5" t="s">
        <v>34</v>
      </c>
      <c r="C3" s="5" t="s">
        <v>35</v>
      </c>
      <c r="D3" s="5" t="s">
        <v>36</v>
      </c>
      <c r="E3" s="6" t="s">
        <v>66</v>
      </c>
      <c r="F3" s="6" t="s">
        <v>67</v>
      </c>
    </row>
    <row r="4" spans="1:10" x14ac:dyDescent="0.2">
      <c r="A4" s="24" t="s">
        <v>0</v>
      </c>
      <c r="B4" s="10">
        <v>2540</v>
      </c>
      <c r="C4" s="10">
        <v>2495</v>
      </c>
      <c r="D4" s="10">
        <v>2300</v>
      </c>
      <c r="E4" s="13">
        <v>1691029</v>
      </c>
      <c r="F4" s="15">
        <v>735.23</v>
      </c>
      <c r="G4" s="47"/>
      <c r="H4" s="97"/>
      <c r="I4" s="48"/>
      <c r="J4" s="48"/>
    </row>
    <row r="5" spans="1:10" x14ac:dyDescent="0.2">
      <c r="A5" s="24" t="s">
        <v>1</v>
      </c>
      <c r="B5" s="11">
        <v>1805</v>
      </c>
      <c r="C5" s="11">
        <v>1820</v>
      </c>
      <c r="D5" s="11">
        <v>1555</v>
      </c>
      <c r="E5" s="14">
        <v>858506</v>
      </c>
      <c r="F5" s="15">
        <v>551.38471419396274</v>
      </c>
      <c r="G5" s="47"/>
      <c r="H5" s="97"/>
      <c r="I5" s="48"/>
      <c r="J5" s="48"/>
    </row>
    <row r="6" spans="1:10" x14ac:dyDescent="0.2">
      <c r="A6" s="24" t="s">
        <v>2</v>
      </c>
      <c r="B6" s="11">
        <v>1305</v>
      </c>
      <c r="C6" s="11">
        <v>1220</v>
      </c>
      <c r="D6" s="11">
        <v>1055</v>
      </c>
      <c r="E6" s="14">
        <v>570680</v>
      </c>
      <c r="F6" s="15">
        <v>540.41666666666663</v>
      </c>
      <c r="G6" s="47"/>
      <c r="H6" s="97"/>
      <c r="I6" s="48"/>
      <c r="J6" s="48"/>
    </row>
    <row r="7" spans="1:10" x14ac:dyDescent="0.2">
      <c r="A7" s="24" t="s">
        <v>46</v>
      </c>
      <c r="B7" s="11">
        <v>1245</v>
      </c>
      <c r="C7" s="11">
        <v>1225</v>
      </c>
      <c r="D7" s="11">
        <v>1140</v>
      </c>
      <c r="E7" s="14">
        <v>608776</v>
      </c>
      <c r="F7" s="15">
        <v>534.01403508771932</v>
      </c>
      <c r="G7" s="47"/>
      <c r="H7" s="97"/>
      <c r="I7" s="48"/>
      <c r="J7" s="48"/>
    </row>
    <row r="8" spans="1:10" x14ac:dyDescent="0.2">
      <c r="A8" s="24" t="s">
        <v>4</v>
      </c>
      <c r="B8" s="11">
        <v>1100</v>
      </c>
      <c r="C8" s="11">
        <v>1100</v>
      </c>
      <c r="D8" s="11">
        <v>1095</v>
      </c>
      <c r="E8" s="14">
        <v>624873</v>
      </c>
      <c r="F8" s="15">
        <v>569.61987237921608</v>
      </c>
      <c r="G8" s="47"/>
      <c r="H8" s="97"/>
      <c r="I8" s="48"/>
      <c r="J8" s="48"/>
    </row>
    <row r="9" spans="1:10" x14ac:dyDescent="0.2">
      <c r="A9" s="24" t="s">
        <v>47</v>
      </c>
      <c r="B9" s="11">
        <v>2620</v>
      </c>
      <c r="C9" s="11">
        <v>2530</v>
      </c>
      <c r="D9" s="11">
        <v>2470</v>
      </c>
      <c r="E9" s="14">
        <v>1311098</v>
      </c>
      <c r="F9" s="15">
        <v>530.80890688259115</v>
      </c>
      <c r="G9" s="47"/>
      <c r="H9" s="97"/>
      <c r="I9" s="48"/>
      <c r="J9" s="48"/>
    </row>
    <row r="10" spans="1:10" x14ac:dyDescent="0.2">
      <c r="A10" s="24" t="s">
        <v>6</v>
      </c>
      <c r="B10" s="11">
        <v>1105</v>
      </c>
      <c r="C10" s="11">
        <v>4430</v>
      </c>
      <c r="D10" s="11">
        <v>4255</v>
      </c>
      <c r="E10" s="14">
        <v>2326547</v>
      </c>
      <c r="F10" s="15">
        <v>546.65108082706763</v>
      </c>
      <c r="G10" s="47"/>
      <c r="H10" s="97"/>
      <c r="I10" s="48"/>
      <c r="J10" s="48"/>
    </row>
    <row r="11" spans="1:10" x14ac:dyDescent="0.2">
      <c r="A11" s="24" t="s">
        <v>7</v>
      </c>
      <c r="B11" s="11">
        <v>3130</v>
      </c>
      <c r="C11" s="11">
        <v>3120</v>
      </c>
      <c r="D11" s="11">
        <v>3075</v>
      </c>
      <c r="E11" s="14">
        <v>1881561</v>
      </c>
      <c r="F11" s="15">
        <v>612.28799219004236</v>
      </c>
      <c r="G11" s="47"/>
      <c r="H11" s="97"/>
      <c r="I11" s="48"/>
      <c r="J11" s="48"/>
    </row>
    <row r="12" spans="1:10" x14ac:dyDescent="0.2">
      <c r="A12" s="24" t="s">
        <v>8</v>
      </c>
      <c r="B12" s="12">
        <v>315</v>
      </c>
      <c r="C12" s="12">
        <v>310</v>
      </c>
      <c r="D12" s="12">
        <v>805</v>
      </c>
      <c r="E12" s="14">
        <v>545331</v>
      </c>
      <c r="F12" s="15">
        <v>676.58933002481388</v>
      </c>
      <c r="G12" s="47"/>
      <c r="H12" s="97"/>
      <c r="I12" s="48"/>
      <c r="J12" s="48"/>
    </row>
    <row r="13" spans="1:10" x14ac:dyDescent="0.2">
      <c r="A13" s="24" t="s">
        <v>9</v>
      </c>
      <c r="B13" s="11">
        <v>1235</v>
      </c>
      <c r="C13" s="11">
        <v>1230</v>
      </c>
      <c r="D13" s="11">
        <v>1180</v>
      </c>
      <c r="E13" s="14">
        <v>763397</v>
      </c>
      <c r="F13" s="15">
        <v>646.39881456392891</v>
      </c>
      <c r="G13" s="47"/>
      <c r="H13" s="97"/>
      <c r="I13" s="48"/>
      <c r="J13" s="48"/>
    </row>
    <row r="14" spans="1:10" ht="14.25" x14ac:dyDescent="0.2">
      <c r="A14" s="24" t="s">
        <v>89</v>
      </c>
      <c r="B14" s="12">
        <v>165</v>
      </c>
      <c r="C14" s="12">
        <v>165</v>
      </c>
      <c r="D14" s="12">
        <v>520</v>
      </c>
      <c r="E14" s="14">
        <v>175597</v>
      </c>
      <c r="F14" s="15">
        <v>338.33718689788054</v>
      </c>
      <c r="G14" s="47"/>
      <c r="H14" s="97"/>
      <c r="I14" s="48"/>
      <c r="J14" s="48"/>
    </row>
    <row r="15" spans="1:10" x14ac:dyDescent="0.2">
      <c r="A15" s="24" t="s">
        <v>48</v>
      </c>
      <c r="B15" s="11">
        <v>6320</v>
      </c>
      <c r="C15" s="11">
        <v>6125</v>
      </c>
      <c r="D15" s="11">
        <v>5850</v>
      </c>
      <c r="E15" s="14">
        <v>5139382</v>
      </c>
      <c r="F15" s="15">
        <v>878.22658920027345</v>
      </c>
      <c r="G15" s="47"/>
      <c r="H15" s="97"/>
      <c r="I15" s="48"/>
      <c r="J15" s="48"/>
    </row>
    <row r="16" spans="1:10" x14ac:dyDescent="0.2">
      <c r="A16" s="24" t="s">
        <v>12</v>
      </c>
      <c r="B16" s="12">
        <v>265</v>
      </c>
      <c r="C16" s="12">
        <v>265</v>
      </c>
      <c r="D16" s="12">
        <v>265</v>
      </c>
      <c r="E16" s="14">
        <v>171669</v>
      </c>
      <c r="F16" s="15">
        <v>652.73384030418254</v>
      </c>
      <c r="G16" s="47"/>
      <c r="H16" s="97"/>
      <c r="I16" s="48"/>
      <c r="J16" s="48"/>
    </row>
    <row r="17" spans="1:10" x14ac:dyDescent="0.2">
      <c r="A17" s="24" t="s">
        <v>13</v>
      </c>
      <c r="B17" s="11">
        <v>3785</v>
      </c>
      <c r="C17" s="11">
        <v>3790</v>
      </c>
      <c r="D17" s="11">
        <v>3625</v>
      </c>
      <c r="E17" s="14">
        <v>1708285</v>
      </c>
      <c r="F17" s="15">
        <v>471.2510344827586</v>
      </c>
      <c r="G17" s="47"/>
      <c r="H17" s="97"/>
      <c r="I17" s="48"/>
      <c r="J17" s="48"/>
    </row>
    <row r="18" spans="1:10" x14ac:dyDescent="0.2">
      <c r="A18" s="24" t="s">
        <v>14</v>
      </c>
      <c r="B18" s="11">
        <v>7820</v>
      </c>
      <c r="C18" s="11">
        <v>7820</v>
      </c>
      <c r="D18" s="11">
        <v>7575</v>
      </c>
      <c r="E18" s="14">
        <v>3984045</v>
      </c>
      <c r="F18" s="15">
        <v>526.01597570636386</v>
      </c>
      <c r="G18" s="47"/>
      <c r="H18" s="97"/>
      <c r="I18" s="48"/>
      <c r="J18" s="48"/>
    </row>
    <row r="19" spans="1:10" x14ac:dyDescent="0.2">
      <c r="A19" s="24" t="s">
        <v>15</v>
      </c>
      <c r="B19" s="11">
        <v>4175</v>
      </c>
      <c r="C19" s="11">
        <v>18905</v>
      </c>
      <c r="D19" s="11">
        <v>18035</v>
      </c>
      <c r="E19" s="14">
        <v>10994785</v>
      </c>
      <c r="F19" s="15">
        <v>609.70359895746685</v>
      </c>
      <c r="G19" s="47"/>
      <c r="H19" s="97"/>
      <c r="I19" s="48"/>
      <c r="J19" s="48"/>
    </row>
    <row r="20" spans="1:10" x14ac:dyDescent="0.2">
      <c r="A20" s="24" t="s">
        <v>16</v>
      </c>
      <c r="B20" s="11">
        <v>5805</v>
      </c>
      <c r="C20" s="11">
        <v>5750</v>
      </c>
      <c r="D20" s="11">
        <v>5605</v>
      </c>
      <c r="E20" s="14">
        <v>2036948</v>
      </c>
      <c r="F20" s="15">
        <v>363.35140920442382</v>
      </c>
      <c r="G20" s="47"/>
      <c r="H20" s="97"/>
      <c r="I20" s="48"/>
      <c r="J20" s="48"/>
    </row>
    <row r="21" spans="1:10" x14ac:dyDescent="0.2">
      <c r="A21" s="24" t="s">
        <v>17</v>
      </c>
      <c r="B21" s="11">
        <v>1885</v>
      </c>
      <c r="C21" s="11">
        <v>1825</v>
      </c>
      <c r="D21" s="11">
        <v>1610</v>
      </c>
      <c r="E21" s="14">
        <v>1135572</v>
      </c>
      <c r="F21" s="15">
        <v>704.44913151364767</v>
      </c>
      <c r="G21" s="47"/>
      <c r="H21" s="97"/>
      <c r="I21" s="48"/>
      <c r="J21" s="48"/>
    </row>
    <row r="22" spans="1:10" x14ac:dyDescent="0.2">
      <c r="A22" s="24" t="s">
        <v>18</v>
      </c>
      <c r="B22" s="11">
        <v>1735</v>
      </c>
      <c r="C22" s="11">
        <v>1655</v>
      </c>
      <c r="D22" s="11">
        <v>1485</v>
      </c>
      <c r="E22" s="14">
        <v>1044688</v>
      </c>
      <c r="F22" s="15">
        <v>704.44234659474034</v>
      </c>
      <c r="G22" s="47"/>
      <c r="H22" s="97"/>
      <c r="I22" s="48"/>
      <c r="J22" s="48"/>
    </row>
    <row r="23" spans="1:10" x14ac:dyDescent="0.2">
      <c r="A23" s="24" t="s">
        <v>19</v>
      </c>
      <c r="B23" s="12">
        <v>845</v>
      </c>
      <c r="C23" s="12">
        <v>870</v>
      </c>
      <c r="D23" s="12">
        <v>850</v>
      </c>
      <c r="E23" s="14">
        <v>392060</v>
      </c>
      <c r="F23" s="15">
        <v>461.24705882352941</v>
      </c>
      <c r="G23" s="47"/>
      <c r="H23" s="97"/>
      <c r="I23" s="48"/>
      <c r="J23" s="48"/>
    </row>
    <row r="24" spans="1:10" x14ac:dyDescent="0.2">
      <c r="A24" s="24" t="s">
        <v>20</v>
      </c>
      <c r="B24" s="11">
        <v>4440</v>
      </c>
      <c r="C24" s="11">
        <v>4115</v>
      </c>
      <c r="D24" s="11">
        <v>3960</v>
      </c>
      <c r="E24" s="14">
        <v>2008457</v>
      </c>
      <c r="F24" s="15">
        <v>507.18611111111113</v>
      </c>
      <c r="G24" s="47"/>
      <c r="H24" s="97"/>
      <c r="I24" s="48"/>
      <c r="J24" s="48"/>
    </row>
    <row r="25" spans="1:10" x14ac:dyDescent="0.2">
      <c r="A25" s="24" t="s">
        <v>21</v>
      </c>
      <c r="B25" s="11">
        <v>8220</v>
      </c>
      <c r="C25" s="11">
        <v>7990</v>
      </c>
      <c r="D25" s="11">
        <v>7825</v>
      </c>
      <c r="E25" s="14">
        <v>4023807</v>
      </c>
      <c r="F25" s="15">
        <v>514.22453674121402</v>
      </c>
      <c r="G25" s="47"/>
      <c r="H25" s="97"/>
      <c r="I25" s="48"/>
      <c r="J25" s="48"/>
    </row>
    <row r="26" spans="1:10" x14ac:dyDescent="0.2">
      <c r="A26" s="24" t="s">
        <v>49</v>
      </c>
      <c r="B26" s="12">
        <v>145</v>
      </c>
      <c r="C26" s="12">
        <v>145</v>
      </c>
      <c r="D26" s="12">
        <v>145</v>
      </c>
      <c r="E26" s="14">
        <v>81703</v>
      </c>
      <c r="F26" s="15">
        <v>563.46896551724137</v>
      </c>
      <c r="G26" s="47"/>
      <c r="H26" s="97"/>
      <c r="I26" s="48"/>
      <c r="J26" s="48"/>
    </row>
    <row r="27" spans="1:10" x14ac:dyDescent="0.2">
      <c r="A27" s="24" t="s">
        <v>50</v>
      </c>
      <c r="B27" s="12">
        <v>1120</v>
      </c>
      <c r="C27" s="12">
        <v>1070</v>
      </c>
      <c r="D27" s="12">
        <v>1015</v>
      </c>
      <c r="E27" s="14">
        <v>528214</v>
      </c>
      <c r="F27" s="15">
        <v>519.89566929133855</v>
      </c>
      <c r="G27" s="47"/>
      <c r="H27" s="97"/>
      <c r="I27" s="48"/>
      <c r="J27" s="48"/>
    </row>
    <row r="28" spans="1:10" x14ac:dyDescent="0.2">
      <c r="A28" s="24" t="s">
        <v>24</v>
      </c>
      <c r="B28" s="11">
        <v>4620</v>
      </c>
      <c r="C28" s="11">
        <v>4625</v>
      </c>
      <c r="D28" s="11">
        <v>4420</v>
      </c>
      <c r="E28" s="14">
        <v>2092355</v>
      </c>
      <c r="F28" s="15">
        <v>473.59778180172026</v>
      </c>
      <c r="G28" s="47"/>
      <c r="H28" s="97"/>
      <c r="I28" s="48"/>
      <c r="J28" s="48"/>
    </row>
    <row r="29" spans="1:10" x14ac:dyDescent="0.2">
      <c r="A29" s="24" t="s">
        <v>25</v>
      </c>
      <c r="B29" s="11">
        <v>1380</v>
      </c>
      <c r="C29" s="11">
        <v>1225</v>
      </c>
      <c r="D29" s="11">
        <v>1140</v>
      </c>
      <c r="E29" s="14">
        <v>646784</v>
      </c>
      <c r="F29" s="15">
        <v>566.85714285714289</v>
      </c>
      <c r="G29" s="47"/>
      <c r="H29" s="97"/>
      <c r="I29" s="48"/>
      <c r="J29" s="48"/>
    </row>
    <row r="30" spans="1:10" x14ac:dyDescent="0.2">
      <c r="A30" s="24" t="s">
        <v>51</v>
      </c>
      <c r="B30" s="12">
        <v>210</v>
      </c>
      <c r="C30" s="12">
        <v>210</v>
      </c>
      <c r="D30" s="12">
        <v>210</v>
      </c>
      <c r="E30" s="14">
        <v>148489</v>
      </c>
      <c r="F30" s="15">
        <v>703.73933649289097</v>
      </c>
      <c r="G30" s="47"/>
      <c r="H30" s="97"/>
      <c r="I30" s="48"/>
      <c r="J30" s="48"/>
    </row>
    <row r="31" spans="1:10" x14ac:dyDescent="0.2">
      <c r="A31" s="24" t="s">
        <v>27</v>
      </c>
      <c r="B31" s="11">
        <v>3115</v>
      </c>
      <c r="C31" s="11">
        <v>2960</v>
      </c>
      <c r="D31" s="11">
        <v>2695</v>
      </c>
      <c r="E31" s="14">
        <v>1167919</v>
      </c>
      <c r="F31" s="15">
        <v>433.0437523173897</v>
      </c>
      <c r="G31" s="47"/>
      <c r="H31" s="97"/>
      <c r="I31" s="48"/>
      <c r="J31" s="48"/>
    </row>
    <row r="32" spans="1:10" x14ac:dyDescent="0.2">
      <c r="A32" s="24" t="s">
        <v>28</v>
      </c>
      <c r="B32" s="11">
        <v>6330</v>
      </c>
      <c r="C32" s="11">
        <v>6160</v>
      </c>
      <c r="D32" s="11">
        <v>5985</v>
      </c>
      <c r="E32" s="14">
        <v>3103786</v>
      </c>
      <c r="F32" s="15">
        <v>518.59415204678362</v>
      </c>
      <c r="G32" s="47"/>
      <c r="H32" s="97"/>
      <c r="I32" s="48"/>
      <c r="J32" s="48"/>
    </row>
    <row r="33" spans="1:10" x14ac:dyDescent="0.2">
      <c r="A33" s="24" t="s">
        <v>29</v>
      </c>
      <c r="B33" s="11">
        <v>1565</v>
      </c>
      <c r="C33" s="11">
        <v>1565</v>
      </c>
      <c r="D33" s="11">
        <v>1520</v>
      </c>
      <c r="E33" s="14">
        <v>794814</v>
      </c>
      <c r="F33" s="15">
        <v>523.59288537549412</v>
      </c>
      <c r="G33" s="47"/>
      <c r="H33" s="97"/>
      <c r="I33" s="48"/>
      <c r="J33" s="48"/>
    </row>
    <row r="34" spans="1:10" x14ac:dyDescent="0.2">
      <c r="A34" s="24" t="s">
        <v>30</v>
      </c>
      <c r="B34" s="11">
        <v>3175</v>
      </c>
      <c r="C34" s="11">
        <v>3175</v>
      </c>
      <c r="D34" s="11">
        <v>3150</v>
      </c>
      <c r="E34" s="14">
        <v>2092002</v>
      </c>
      <c r="F34" s="15">
        <v>664.12761904761908</v>
      </c>
      <c r="G34" s="47"/>
      <c r="H34" s="97"/>
      <c r="I34" s="48"/>
      <c r="J34" s="48"/>
    </row>
    <row r="35" spans="1:10" x14ac:dyDescent="0.2">
      <c r="A35" s="24" t="s">
        <v>31</v>
      </c>
      <c r="B35" s="11">
        <v>4370</v>
      </c>
      <c r="C35" s="11">
        <v>4350</v>
      </c>
      <c r="D35" s="11">
        <v>4215</v>
      </c>
      <c r="E35" s="14">
        <v>2227791</v>
      </c>
      <c r="F35" s="15">
        <v>528.66421452301847</v>
      </c>
      <c r="G35" s="47"/>
      <c r="H35" s="97"/>
      <c r="I35" s="48"/>
      <c r="J35" s="48"/>
    </row>
    <row r="36" spans="1:10" x14ac:dyDescent="0.2">
      <c r="A36" s="4" t="s">
        <v>32</v>
      </c>
      <c r="B36" s="16">
        <v>87895</v>
      </c>
      <c r="C36" s="16">
        <v>104080</v>
      </c>
      <c r="D36" s="16">
        <v>100635</v>
      </c>
      <c r="E36" s="17">
        <v>56880948</v>
      </c>
      <c r="F36" s="18">
        <v>565.23156419862266</v>
      </c>
      <c r="G36" s="26"/>
      <c r="H36" s="48"/>
      <c r="I36" s="48"/>
      <c r="J36" s="48"/>
    </row>
    <row r="37" spans="1:10" x14ac:dyDescent="0.2">
      <c r="A37" s="7"/>
      <c r="B37" s="58"/>
      <c r="C37" s="58"/>
      <c r="D37" s="58"/>
      <c r="E37" s="59"/>
      <c r="F37" s="60"/>
    </row>
    <row r="38" spans="1:10" x14ac:dyDescent="0.2">
      <c r="A38" s="51" t="s">
        <v>92</v>
      </c>
      <c r="B38" s="52"/>
      <c r="C38" s="52"/>
      <c r="D38" s="52"/>
      <c r="E38" s="53"/>
      <c r="F38" s="53"/>
      <c r="G38" s="53"/>
    </row>
    <row r="39" spans="1:10" s="19" customFormat="1" ht="41.25" customHeight="1" x14ac:dyDescent="0.2">
      <c r="A39" s="105" t="s">
        <v>88</v>
      </c>
      <c r="B39" s="105"/>
      <c r="C39" s="105"/>
      <c r="D39" s="105"/>
      <c r="E39" s="105"/>
      <c r="F39" s="105"/>
      <c r="G39" s="50"/>
    </row>
    <row r="40" spans="1:10" ht="77.25" customHeight="1" x14ac:dyDescent="0.2">
      <c r="A40" s="106" t="s">
        <v>90</v>
      </c>
      <c r="B40" s="106"/>
      <c r="C40" s="106"/>
      <c r="D40" s="106"/>
      <c r="E40" s="106"/>
      <c r="F40" s="106"/>
      <c r="G40" s="106"/>
    </row>
    <row r="41" spans="1:10" x14ac:dyDescent="0.2">
      <c r="A41" s="54"/>
      <c r="B41" s="54"/>
      <c r="C41" s="54"/>
      <c r="D41" s="54"/>
      <c r="E41" s="54"/>
      <c r="F41" s="54"/>
      <c r="G41" s="54"/>
    </row>
    <row r="66" spans="1:2" ht="25.5" x14ac:dyDescent="0.2">
      <c r="A66" s="4" t="s">
        <v>33</v>
      </c>
      <c r="B66" s="6" t="s">
        <v>37</v>
      </c>
    </row>
    <row r="67" spans="1:2" x14ac:dyDescent="0.2">
      <c r="A67" s="9" t="s">
        <v>22</v>
      </c>
      <c r="B67" s="14">
        <v>81736</v>
      </c>
    </row>
    <row r="68" spans="1:2" x14ac:dyDescent="0.2">
      <c r="A68" s="9" t="s">
        <v>26</v>
      </c>
      <c r="B68" s="14">
        <v>131040</v>
      </c>
    </row>
    <row r="69" spans="1:2" x14ac:dyDescent="0.2">
      <c r="A69" s="9" t="s">
        <v>12</v>
      </c>
      <c r="B69" s="14">
        <v>157946</v>
      </c>
    </row>
    <row r="70" spans="1:2" x14ac:dyDescent="0.2">
      <c r="A70" s="9" t="s">
        <v>10</v>
      </c>
      <c r="B70" s="14">
        <v>168260</v>
      </c>
    </row>
    <row r="71" spans="1:2" x14ac:dyDescent="0.2">
      <c r="A71" s="9" t="s">
        <v>19</v>
      </c>
      <c r="B71" s="14">
        <v>365012</v>
      </c>
    </row>
    <row r="72" spans="1:2" x14ac:dyDescent="0.2">
      <c r="A72" s="9" t="s">
        <v>23</v>
      </c>
      <c r="B72" s="14">
        <v>492978</v>
      </c>
    </row>
    <row r="73" spans="1:2" x14ac:dyDescent="0.2">
      <c r="A73" s="9" t="s">
        <v>8</v>
      </c>
      <c r="B73" s="14">
        <v>515885</v>
      </c>
    </row>
    <row r="74" spans="1:2" x14ac:dyDescent="0.2">
      <c r="A74" s="9" t="s">
        <v>2</v>
      </c>
      <c r="B74" s="14">
        <v>550118</v>
      </c>
    </row>
    <row r="75" spans="1:2" x14ac:dyDescent="0.2">
      <c r="A75" s="9" t="s">
        <v>3</v>
      </c>
      <c r="B75" s="14">
        <v>558475</v>
      </c>
    </row>
    <row r="76" spans="1:2" x14ac:dyDescent="0.2">
      <c r="A76" s="9" t="s">
        <v>4</v>
      </c>
      <c r="B76" s="14">
        <v>580454</v>
      </c>
    </row>
    <row r="77" spans="1:2" x14ac:dyDescent="0.2">
      <c r="A77" s="9" t="s">
        <v>29</v>
      </c>
      <c r="B77" s="14">
        <v>628407</v>
      </c>
    </row>
    <row r="78" spans="1:2" x14ac:dyDescent="0.2">
      <c r="A78" s="9" t="s">
        <v>25</v>
      </c>
      <c r="B78" s="14">
        <v>661199</v>
      </c>
    </row>
    <row r="79" spans="1:2" x14ac:dyDescent="0.2">
      <c r="A79" s="9" t="s">
        <v>9</v>
      </c>
      <c r="B79" s="14">
        <v>685564</v>
      </c>
    </row>
    <row r="80" spans="1:2" x14ac:dyDescent="0.2">
      <c r="A80" s="9" t="s">
        <v>1</v>
      </c>
      <c r="B80" s="14">
        <v>814486</v>
      </c>
    </row>
    <row r="81" spans="1:2" x14ac:dyDescent="0.2">
      <c r="A81" s="9" t="s">
        <v>18</v>
      </c>
      <c r="B81" s="14">
        <v>915270</v>
      </c>
    </row>
    <row r="82" spans="1:2" x14ac:dyDescent="0.2">
      <c r="A82" s="9" t="s">
        <v>17</v>
      </c>
      <c r="B82" s="14">
        <v>1103628</v>
      </c>
    </row>
    <row r="83" spans="1:2" x14ac:dyDescent="0.2">
      <c r="A83" s="9" t="s">
        <v>5</v>
      </c>
      <c r="B83" s="14">
        <v>1118157</v>
      </c>
    </row>
    <row r="84" spans="1:2" x14ac:dyDescent="0.2">
      <c r="A84" s="9" t="s">
        <v>27</v>
      </c>
      <c r="B84" s="14">
        <v>1159613</v>
      </c>
    </row>
    <row r="85" spans="1:2" x14ac:dyDescent="0.2">
      <c r="A85" s="9" t="s">
        <v>0</v>
      </c>
      <c r="B85" s="13">
        <v>1415695</v>
      </c>
    </row>
    <row r="86" spans="1:2" x14ac:dyDescent="0.2">
      <c r="A86" s="9" t="s">
        <v>13</v>
      </c>
      <c r="B86" s="14">
        <v>1664301</v>
      </c>
    </row>
    <row r="87" spans="1:2" x14ac:dyDescent="0.2">
      <c r="A87" s="9" t="s">
        <v>7</v>
      </c>
      <c r="B87" s="14">
        <v>1745729</v>
      </c>
    </row>
    <row r="88" spans="1:2" x14ac:dyDescent="0.2">
      <c r="A88" s="9" t="s">
        <v>16</v>
      </c>
      <c r="B88" s="14">
        <v>1794025</v>
      </c>
    </row>
    <row r="89" spans="1:2" x14ac:dyDescent="0.2">
      <c r="A89" s="9" t="s">
        <v>24</v>
      </c>
      <c r="B89" s="14">
        <v>1901492</v>
      </c>
    </row>
    <row r="90" spans="1:2" x14ac:dyDescent="0.2">
      <c r="A90" s="9" t="s">
        <v>30</v>
      </c>
      <c r="B90" s="14">
        <v>1962216</v>
      </c>
    </row>
    <row r="91" spans="1:2" x14ac:dyDescent="0.2">
      <c r="A91" s="9" t="s">
        <v>20</v>
      </c>
      <c r="B91" s="14">
        <v>1987367</v>
      </c>
    </row>
    <row r="92" spans="1:2" x14ac:dyDescent="0.2">
      <c r="A92" s="9" t="s">
        <v>6</v>
      </c>
      <c r="B92" s="14">
        <v>2313692</v>
      </c>
    </row>
    <row r="93" spans="1:2" x14ac:dyDescent="0.2">
      <c r="A93" s="9" t="s">
        <v>31</v>
      </c>
      <c r="B93" s="14">
        <v>2363511</v>
      </c>
    </row>
    <row r="94" spans="1:2" x14ac:dyDescent="0.2">
      <c r="A94" s="9" t="s">
        <v>28</v>
      </c>
      <c r="B94" s="14">
        <v>2828613</v>
      </c>
    </row>
    <row r="95" spans="1:2" x14ac:dyDescent="0.2">
      <c r="A95" s="9" t="s">
        <v>21</v>
      </c>
      <c r="B95" s="14">
        <v>3685674</v>
      </c>
    </row>
    <row r="96" spans="1:2" x14ac:dyDescent="0.2">
      <c r="A96" s="9" t="s">
        <v>14</v>
      </c>
      <c r="B96" s="14">
        <v>3775078</v>
      </c>
    </row>
    <row r="97" spans="1:2" x14ac:dyDescent="0.2">
      <c r="A97" s="9" t="s">
        <v>11</v>
      </c>
      <c r="B97" s="14">
        <v>4403428</v>
      </c>
    </row>
    <row r="98" spans="1:2" x14ac:dyDescent="0.2">
      <c r="A98" s="27" t="s">
        <v>15</v>
      </c>
      <c r="B98" s="28">
        <v>10080360</v>
      </c>
    </row>
  </sheetData>
  <sortState ref="A67:B98">
    <sortCondition ref="B67:B98"/>
  </sortState>
  <mergeCells count="2">
    <mergeCell ref="A40:G40"/>
    <mergeCell ref="A39:F39"/>
  </mergeCells>
  <conditionalFormatting sqref="H4:H35">
    <cfRule type="cellIs" dxfId="2" priority="2" operator="lessThan">
      <formula>0</formula>
    </cfRule>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22" workbookViewId="0">
      <selection activeCell="H41" sqref="H41"/>
    </sheetView>
  </sheetViews>
  <sheetFormatPr defaultRowHeight="12.75" x14ac:dyDescent="0.2"/>
  <cols>
    <col min="1" max="1" customWidth="true" style="3" width="20.140625" collapsed="false"/>
    <col min="2" max="13" customWidth="true" style="3" width="13.7109375" collapsed="false"/>
    <col min="14" max="16384" style="3" width="9.140625" collapsed="false"/>
  </cols>
  <sheetData>
    <row r="1" spans="1:13" x14ac:dyDescent="0.2">
      <c r="A1" s="1" t="s">
        <v>93</v>
      </c>
      <c r="B1" s="8"/>
      <c r="C1" s="8"/>
      <c r="D1" s="8"/>
      <c r="E1" s="8"/>
      <c r="F1" s="8"/>
      <c r="G1" s="8"/>
    </row>
    <row r="2" spans="1:13" x14ac:dyDescent="0.2">
      <c r="A2" s="8"/>
      <c r="B2" s="8"/>
      <c r="C2" s="8"/>
      <c r="D2" s="8"/>
      <c r="E2" s="8"/>
      <c r="F2" s="8"/>
      <c r="G2" s="8"/>
    </row>
    <row r="3" spans="1:13" x14ac:dyDescent="0.2">
      <c r="A3" s="110" t="s">
        <v>33</v>
      </c>
      <c r="B3" s="107">
        <v>2018</v>
      </c>
      <c r="C3" s="108"/>
      <c r="D3" s="108"/>
      <c r="E3" s="108"/>
      <c r="F3" s="108"/>
      <c r="G3" s="108"/>
      <c r="H3" s="93"/>
      <c r="I3" s="94"/>
      <c r="J3" s="94"/>
      <c r="K3" s="109"/>
      <c r="L3" s="109"/>
      <c r="M3" s="109"/>
    </row>
    <row r="4" spans="1:13" x14ac:dyDescent="0.2">
      <c r="A4" s="110"/>
      <c r="B4" s="5" t="s">
        <v>39</v>
      </c>
      <c r="C4" s="5" t="s">
        <v>40</v>
      </c>
      <c r="D4" s="5" t="s">
        <v>41</v>
      </c>
      <c r="E4" s="5" t="s">
        <v>42</v>
      </c>
      <c r="F4" s="5" t="s">
        <v>43</v>
      </c>
      <c r="G4" s="70" t="s">
        <v>44</v>
      </c>
      <c r="H4" s="95"/>
      <c r="I4" s="8"/>
      <c r="J4" s="8"/>
      <c r="K4" s="8"/>
      <c r="L4" s="8"/>
      <c r="M4" s="8"/>
    </row>
    <row r="5" spans="1:13" x14ac:dyDescent="0.2">
      <c r="A5" s="24" t="s">
        <v>0</v>
      </c>
      <c r="B5" s="20">
        <v>1304415</v>
      </c>
      <c r="C5" s="20">
        <v>1593612</v>
      </c>
      <c r="D5" s="20">
        <v>1547180</v>
      </c>
      <c r="E5" s="20">
        <v>1583222</v>
      </c>
      <c r="F5" s="20">
        <v>1601794</v>
      </c>
      <c r="G5" s="91">
        <v>1691029</v>
      </c>
      <c r="H5" s="92"/>
      <c r="I5" s="96"/>
      <c r="J5" s="96"/>
      <c r="K5" s="96"/>
      <c r="L5" s="96"/>
      <c r="M5" s="96"/>
    </row>
    <row r="6" spans="1:13" x14ac:dyDescent="0.2">
      <c r="A6" s="24" t="s">
        <v>1</v>
      </c>
      <c r="B6" s="21">
        <v>50150</v>
      </c>
      <c r="C6" s="21">
        <v>769634</v>
      </c>
      <c r="D6" s="21">
        <v>806994</v>
      </c>
      <c r="E6" s="21">
        <v>857035</v>
      </c>
      <c r="F6" s="21">
        <v>854482</v>
      </c>
      <c r="G6" s="92">
        <v>858506</v>
      </c>
      <c r="H6" s="92"/>
      <c r="I6" s="96"/>
      <c r="J6" s="96"/>
      <c r="K6" s="96"/>
      <c r="L6" s="96"/>
      <c r="M6" s="96"/>
    </row>
    <row r="7" spans="1:13" x14ac:dyDescent="0.2">
      <c r="A7" s="24" t="s">
        <v>2</v>
      </c>
      <c r="B7" s="21">
        <v>440639</v>
      </c>
      <c r="C7" s="21">
        <v>470256</v>
      </c>
      <c r="D7" s="21">
        <v>513938</v>
      </c>
      <c r="E7" s="21">
        <v>523822</v>
      </c>
      <c r="F7" s="21">
        <v>553993</v>
      </c>
      <c r="G7" s="92">
        <v>570680</v>
      </c>
      <c r="H7" s="92"/>
      <c r="I7" s="96"/>
      <c r="J7" s="96"/>
      <c r="K7" s="96"/>
      <c r="L7" s="96"/>
      <c r="M7" s="96"/>
    </row>
    <row r="8" spans="1:13" x14ac:dyDescent="0.2">
      <c r="A8" s="24" t="s">
        <v>46</v>
      </c>
      <c r="B8" s="21">
        <v>267322</v>
      </c>
      <c r="C8" s="21">
        <v>524588</v>
      </c>
      <c r="D8" s="21">
        <v>589664</v>
      </c>
      <c r="E8" s="21">
        <v>607617</v>
      </c>
      <c r="F8" s="21">
        <v>603057</v>
      </c>
      <c r="G8" s="92">
        <v>608776</v>
      </c>
      <c r="H8" s="92"/>
      <c r="I8" s="96"/>
      <c r="J8" s="96"/>
      <c r="K8" s="96"/>
      <c r="L8" s="96"/>
      <c r="M8" s="96"/>
    </row>
    <row r="9" spans="1:13" x14ac:dyDescent="0.2">
      <c r="A9" s="24" t="s">
        <v>4</v>
      </c>
      <c r="B9" s="21">
        <v>529138</v>
      </c>
      <c r="C9" s="21">
        <v>545593</v>
      </c>
      <c r="D9" s="21">
        <v>562058</v>
      </c>
      <c r="E9" s="21">
        <v>607767</v>
      </c>
      <c r="F9" s="21">
        <v>617068</v>
      </c>
      <c r="G9" s="92">
        <v>624873</v>
      </c>
      <c r="H9" s="92"/>
      <c r="I9" s="96"/>
      <c r="J9" s="96"/>
      <c r="K9" s="96"/>
      <c r="L9" s="96"/>
      <c r="M9" s="96"/>
    </row>
    <row r="10" spans="1:13" x14ac:dyDescent="0.2">
      <c r="A10" s="24" t="s">
        <v>47</v>
      </c>
      <c r="B10" s="21">
        <v>1153662</v>
      </c>
      <c r="C10" s="21">
        <v>1241858</v>
      </c>
      <c r="D10" s="21">
        <v>1213567</v>
      </c>
      <c r="E10" s="21">
        <v>1253050</v>
      </c>
      <c r="F10" s="21">
        <v>1268991</v>
      </c>
      <c r="G10" s="92">
        <v>1311098</v>
      </c>
      <c r="H10" s="92"/>
      <c r="I10" s="96"/>
      <c r="J10" s="96"/>
      <c r="K10" s="96"/>
      <c r="L10" s="96"/>
      <c r="M10" s="96"/>
    </row>
    <row r="11" spans="1:13" x14ac:dyDescent="0.2">
      <c r="A11" s="24" t="s">
        <v>6</v>
      </c>
      <c r="B11" s="21">
        <v>1991540</v>
      </c>
      <c r="C11" s="21">
        <v>2050015</v>
      </c>
      <c r="D11" s="21">
        <v>2169004</v>
      </c>
      <c r="E11" s="21">
        <v>2240003</v>
      </c>
      <c r="F11" s="21">
        <v>2271267</v>
      </c>
      <c r="G11" s="92">
        <v>2326547</v>
      </c>
      <c r="H11" s="92"/>
      <c r="I11" s="96"/>
      <c r="J11" s="96"/>
      <c r="K11" s="96"/>
      <c r="L11" s="96"/>
      <c r="M11" s="96"/>
    </row>
    <row r="12" spans="1:13" x14ac:dyDescent="0.2">
      <c r="A12" s="24" t="s">
        <v>7</v>
      </c>
      <c r="B12" s="21">
        <v>1745634</v>
      </c>
      <c r="C12" s="21">
        <v>1768102</v>
      </c>
      <c r="D12" s="21">
        <v>1797939</v>
      </c>
      <c r="E12" s="21">
        <v>1832212</v>
      </c>
      <c r="F12" s="21">
        <v>1862495</v>
      </c>
      <c r="G12" s="92">
        <v>1881561</v>
      </c>
      <c r="H12" s="92"/>
      <c r="I12" s="96"/>
      <c r="J12" s="96"/>
      <c r="K12" s="96"/>
      <c r="L12" s="96"/>
      <c r="M12" s="96"/>
    </row>
    <row r="13" spans="1:13" x14ac:dyDescent="0.2">
      <c r="A13" s="24" t="s">
        <v>8</v>
      </c>
      <c r="B13" s="21">
        <v>396544</v>
      </c>
      <c r="C13" s="21">
        <v>451474</v>
      </c>
      <c r="D13" s="21">
        <v>476613</v>
      </c>
      <c r="E13" s="21">
        <v>499174</v>
      </c>
      <c r="F13" s="21">
        <v>525326</v>
      </c>
      <c r="G13" s="92">
        <v>545331</v>
      </c>
      <c r="H13" s="92"/>
      <c r="I13" s="96"/>
      <c r="J13" s="96"/>
      <c r="K13" s="96"/>
      <c r="L13" s="96"/>
      <c r="M13" s="96"/>
    </row>
    <row r="14" spans="1:13" x14ac:dyDescent="0.2">
      <c r="A14" s="24" t="s">
        <v>9</v>
      </c>
      <c r="B14" s="21">
        <v>672880</v>
      </c>
      <c r="C14" s="21">
        <v>699492</v>
      </c>
      <c r="D14" s="21">
        <v>699759</v>
      </c>
      <c r="E14" s="21">
        <v>743901</v>
      </c>
      <c r="F14" s="21">
        <v>760257</v>
      </c>
      <c r="G14" s="92">
        <v>763397</v>
      </c>
      <c r="H14" s="92"/>
      <c r="I14" s="96"/>
      <c r="J14" s="96"/>
      <c r="K14" s="96"/>
      <c r="L14" s="96"/>
      <c r="M14" s="96"/>
    </row>
    <row r="15" spans="1:13" x14ac:dyDescent="0.2">
      <c r="A15" s="24" t="s">
        <v>10</v>
      </c>
      <c r="B15" s="21">
        <v>39867</v>
      </c>
      <c r="C15" s="21">
        <v>69132</v>
      </c>
      <c r="D15" s="21">
        <v>92103</v>
      </c>
      <c r="E15" s="21">
        <v>119527</v>
      </c>
      <c r="F15" s="21">
        <v>150142</v>
      </c>
      <c r="G15" s="92">
        <v>175597</v>
      </c>
      <c r="H15" s="92"/>
      <c r="I15" s="96"/>
      <c r="J15" s="96"/>
      <c r="K15" s="96"/>
      <c r="L15" s="96"/>
      <c r="M15" s="96"/>
    </row>
    <row r="16" spans="1:13" x14ac:dyDescent="0.2">
      <c r="A16" s="24" t="s">
        <v>48</v>
      </c>
      <c r="B16" s="21">
        <v>3605574</v>
      </c>
      <c r="C16" s="21">
        <v>4277602</v>
      </c>
      <c r="D16" s="21">
        <v>4538330</v>
      </c>
      <c r="E16" s="21">
        <v>4843474</v>
      </c>
      <c r="F16" s="21">
        <v>4999824</v>
      </c>
      <c r="G16" s="92">
        <v>5139382</v>
      </c>
      <c r="H16" s="92"/>
      <c r="I16" s="96"/>
      <c r="J16" s="96"/>
      <c r="K16" s="96"/>
      <c r="L16" s="96"/>
      <c r="M16" s="96"/>
    </row>
    <row r="17" spans="1:13" x14ac:dyDescent="0.2">
      <c r="A17" s="24" t="s">
        <v>12</v>
      </c>
      <c r="B17" s="21">
        <v>166455</v>
      </c>
      <c r="C17" s="21">
        <v>171974</v>
      </c>
      <c r="D17" s="21">
        <v>169583</v>
      </c>
      <c r="E17" s="21">
        <v>170469</v>
      </c>
      <c r="F17" s="21">
        <v>169845</v>
      </c>
      <c r="G17" s="92">
        <v>171669</v>
      </c>
      <c r="H17" s="92"/>
      <c r="I17" s="96"/>
      <c r="J17" s="96"/>
      <c r="K17" s="96"/>
      <c r="L17" s="96"/>
      <c r="M17" s="96"/>
    </row>
    <row r="18" spans="1:13" x14ac:dyDescent="0.2">
      <c r="A18" s="24" t="s">
        <v>13</v>
      </c>
      <c r="B18" s="21">
        <v>1643720</v>
      </c>
      <c r="C18" s="21">
        <v>1641512</v>
      </c>
      <c r="D18" s="21">
        <v>1662139</v>
      </c>
      <c r="E18" s="21">
        <v>1662354</v>
      </c>
      <c r="F18" s="21">
        <v>1679584</v>
      </c>
      <c r="G18" s="92">
        <v>1708285</v>
      </c>
      <c r="H18" s="92"/>
      <c r="I18" s="96"/>
      <c r="J18" s="96"/>
      <c r="K18" s="96"/>
      <c r="L18" s="96"/>
      <c r="M18" s="96"/>
    </row>
    <row r="19" spans="1:13" x14ac:dyDescent="0.2">
      <c r="A19" s="24" t="s">
        <v>14</v>
      </c>
      <c r="B19" s="21">
        <v>3673038</v>
      </c>
      <c r="C19" s="21">
        <v>3774648</v>
      </c>
      <c r="D19" s="21">
        <v>3843757</v>
      </c>
      <c r="E19" s="21">
        <v>3923679</v>
      </c>
      <c r="F19" s="21">
        <v>3952290</v>
      </c>
      <c r="G19" s="92">
        <v>3984045</v>
      </c>
      <c r="H19" s="92"/>
      <c r="I19" s="96"/>
      <c r="J19" s="96"/>
      <c r="K19" s="96"/>
      <c r="L19" s="96"/>
      <c r="M19" s="96"/>
    </row>
    <row r="20" spans="1:13" x14ac:dyDescent="0.2">
      <c r="A20" s="24" t="s">
        <v>15</v>
      </c>
      <c r="B20" s="21">
        <v>9267510</v>
      </c>
      <c r="C20" s="21">
        <v>9623987</v>
      </c>
      <c r="D20" s="21">
        <v>10080983</v>
      </c>
      <c r="E20" s="21">
        <v>10427735</v>
      </c>
      <c r="F20" s="21">
        <v>10676546</v>
      </c>
      <c r="G20" s="92">
        <v>10994785</v>
      </c>
      <c r="H20" s="92"/>
      <c r="I20" s="96"/>
      <c r="J20" s="96"/>
      <c r="K20" s="96"/>
      <c r="L20" s="96"/>
      <c r="M20" s="96"/>
    </row>
    <row r="21" spans="1:13" x14ac:dyDescent="0.2">
      <c r="A21" s="24" t="s">
        <v>16</v>
      </c>
      <c r="B21" s="21">
        <v>1758552</v>
      </c>
      <c r="C21" s="21">
        <v>1884406</v>
      </c>
      <c r="D21" s="21">
        <v>1921751</v>
      </c>
      <c r="E21" s="21">
        <v>2096734</v>
      </c>
      <c r="F21" s="21">
        <v>2019517</v>
      </c>
      <c r="G21" s="92">
        <v>2036948</v>
      </c>
      <c r="H21" s="92"/>
      <c r="I21" s="96"/>
      <c r="J21" s="96"/>
      <c r="K21" s="96"/>
      <c r="L21" s="96"/>
      <c r="M21" s="96"/>
    </row>
    <row r="22" spans="1:13" x14ac:dyDescent="0.2">
      <c r="A22" s="24" t="s">
        <v>17</v>
      </c>
      <c r="B22" s="21">
        <v>759621</v>
      </c>
      <c r="C22" s="21">
        <v>988128</v>
      </c>
      <c r="D22" s="21">
        <v>1087416</v>
      </c>
      <c r="E22" s="21">
        <v>1097404</v>
      </c>
      <c r="F22" s="21">
        <v>1136479</v>
      </c>
      <c r="G22" s="92">
        <v>1135572</v>
      </c>
      <c r="H22" s="92"/>
      <c r="I22" s="96"/>
      <c r="J22" s="96"/>
      <c r="K22" s="96"/>
      <c r="L22" s="96"/>
      <c r="M22" s="96"/>
    </row>
    <row r="23" spans="1:13" x14ac:dyDescent="0.2">
      <c r="A23" s="24" t="s">
        <v>18</v>
      </c>
      <c r="B23" s="21">
        <v>903009</v>
      </c>
      <c r="C23" s="21">
        <v>906278</v>
      </c>
      <c r="D23" s="21">
        <v>953888</v>
      </c>
      <c r="E23" s="21">
        <v>985879</v>
      </c>
      <c r="F23" s="21">
        <v>1021388</v>
      </c>
      <c r="G23" s="92">
        <v>1044688</v>
      </c>
      <c r="H23" s="92"/>
      <c r="I23" s="96"/>
      <c r="J23" s="96"/>
      <c r="K23" s="96"/>
      <c r="L23" s="96"/>
      <c r="M23" s="96"/>
    </row>
    <row r="24" spans="1:13" x14ac:dyDescent="0.2">
      <c r="A24" s="24" t="s">
        <v>19</v>
      </c>
      <c r="B24" s="21">
        <v>349299</v>
      </c>
      <c r="C24" s="21">
        <v>327971</v>
      </c>
      <c r="D24" s="21">
        <v>383274</v>
      </c>
      <c r="E24" s="21">
        <v>381251</v>
      </c>
      <c r="F24" s="21">
        <v>382073</v>
      </c>
      <c r="G24" s="92">
        <v>392060</v>
      </c>
      <c r="H24" s="92"/>
      <c r="I24" s="96"/>
      <c r="J24" s="96"/>
      <c r="K24" s="96"/>
      <c r="L24" s="96"/>
      <c r="M24" s="96"/>
    </row>
    <row r="25" spans="1:13" x14ac:dyDescent="0.2">
      <c r="A25" s="24" t="s">
        <v>20</v>
      </c>
      <c r="B25" s="21">
        <v>1432949</v>
      </c>
      <c r="C25" s="21">
        <v>1584262</v>
      </c>
      <c r="D25" s="21">
        <v>1687375</v>
      </c>
      <c r="E25" s="21">
        <v>1861931</v>
      </c>
      <c r="F25" s="21">
        <v>1951267</v>
      </c>
      <c r="G25" s="92">
        <v>2008457</v>
      </c>
      <c r="H25" s="92"/>
      <c r="I25" s="96"/>
      <c r="J25" s="96"/>
      <c r="K25" s="96"/>
      <c r="L25" s="96"/>
      <c r="M25" s="96"/>
    </row>
    <row r="26" spans="1:13" x14ac:dyDescent="0.2">
      <c r="A26" s="24" t="s">
        <v>21</v>
      </c>
      <c r="B26" s="21">
        <v>3441776</v>
      </c>
      <c r="C26" s="21">
        <v>3500407</v>
      </c>
      <c r="D26" s="21">
        <v>3697401</v>
      </c>
      <c r="E26" s="21">
        <v>3696603</v>
      </c>
      <c r="F26" s="21">
        <v>3882805</v>
      </c>
      <c r="G26" s="92">
        <v>4023807</v>
      </c>
      <c r="H26" s="92"/>
      <c r="I26" s="96"/>
      <c r="J26" s="96"/>
      <c r="K26" s="96"/>
      <c r="L26" s="96"/>
      <c r="M26" s="96"/>
    </row>
    <row r="27" spans="1:13" x14ac:dyDescent="0.2">
      <c r="A27" s="24" t="s">
        <v>49</v>
      </c>
      <c r="B27" s="21">
        <v>75871</v>
      </c>
      <c r="C27" s="21">
        <v>76713</v>
      </c>
      <c r="D27" s="21">
        <v>82413</v>
      </c>
      <c r="E27" s="21">
        <v>83056</v>
      </c>
      <c r="F27" s="21">
        <v>83654</v>
      </c>
      <c r="G27" s="92">
        <v>81703</v>
      </c>
      <c r="H27" s="92"/>
      <c r="I27" s="96"/>
      <c r="J27" s="96"/>
      <c r="K27" s="96"/>
      <c r="L27" s="96"/>
      <c r="M27" s="96"/>
    </row>
    <row r="28" spans="1:13" x14ac:dyDescent="0.2">
      <c r="A28" s="24" t="s">
        <v>50</v>
      </c>
      <c r="B28" s="21">
        <v>450732</v>
      </c>
      <c r="C28" s="21">
        <v>491082</v>
      </c>
      <c r="D28" s="21">
        <v>501936</v>
      </c>
      <c r="E28" s="21">
        <v>511426</v>
      </c>
      <c r="F28" s="21">
        <v>525113</v>
      </c>
      <c r="G28" s="92">
        <v>528214</v>
      </c>
      <c r="H28" s="92"/>
      <c r="I28" s="96"/>
      <c r="J28" s="96"/>
      <c r="K28" s="96"/>
      <c r="L28" s="96"/>
      <c r="M28" s="96"/>
    </row>
    <row r="29" spans="1:13" x14ac:dyDescent="0.2">
      <c r="A29" s="24" t="s">
        <v>24</v>
      </c>
      <c r="B29" s="21">
        <v>52498</v>
      </c>
      <c r="C29" s="21">
        <v>1839387</v>
      </c>
      <c r="D29" s="21">
        <v>1927374</v>
      </c>
      <c r="E29" s="21">
        <v>1996182</v>
      </c>
      <c r="F29" s="21">
        <v>1976682</v>
      </c>
      <c r="G29" s="92">
        <v>2092355</v>
      </c>
      <c r="H29" s="92"/>
      <c r="I29" s="96"/>
      <c r="J29" s="96"/>
      <c r="K29" s="96"/>
      <c r="L29" s="96"/>
      <c r="M29" s="96"/>
    </row>
    <row r="30" spans="1:13" x14ac:dyDescent="0.2">
      <c r="A30" s="24" t="s">
        <v>25</v>
      </c>
      <c r="B30" s="21">
        <v>550752</v>
      </c>
      <c r="C30" s="21">
        <v>593214</v>
      </c>
      <c r="D30" s="21">
        <v>627213</v>
      </c>
      <c r="E30" s="21">
        <v>631202</v>
      </c>
      <c r="F30" s="21">
        <v>620800</v>
      </c>
      <c r="G30" s="92">
        <v>646784</v>
      </c>
      <c r="H30" s="92"/>
      <c r="I30" s="96"/>
      <c r="J30" s="96"/>
      <c r="K30" s="96"/>
      <c r="L30" s="96"/>
      <c r="M30" s="96"/>
    </row>
    <row r="31" spans="1:13" x14ac:dyDescent="0.2">
      <c r="A31" s="24" t="s">
        <v>51</v>
      </c>
      <c r="B31" s="21">
        <v>135669</v>
      </c>
      <c r="C31" s="21">
        <v>137801</v>
      </c>
      <c r="D31" s="21">
        <v>142826</v>
      </c>
      <c r="E31" s="21">
        <v>145851</v>
      </c>
      <c r="F31" s="21">
        <v>151167</v>
      </c>
      <c r="G31" s="92">
        <v>148489</v>
      </c>
      <c r="H31" s="92"/>
      <c r="I31" s="96"/>
      <c r="J31" s="96"/>
      <c r="K31" s="96"/>
      <c r="L31" s="96"/>
      <c r="M31" s="96"/>
    </row>
    <row r="32" spans="1:13" x14ac:dyDescent="0.2">
      <c r="A32" s="24" t="s">
        <v>27</v>
      </c>
      <c r="B32" s="21">
        <v>1032471</v>
      </c>
      <c r="C32" s="21">
        <v>1046668</v>
      </c>
      <c r="D32" s="21">
        <v>1079886</v>
      </c>
      <c r="E32" s="21">
        <v>1138628</v>
      </c>
      <c r="F32" s="21">
        <v>1163082</v>
      </c>
      <c r="G32" s="92">
        <v>1167919</v>
      </c>
      <c r="H32" s="92"/>
      <c r="I32" s="96"/>
      <c r="J32" s="96"/>
      <c r="K32" s="96"/>
      <c r="L32" s="96"/>
      <c r="M32" s="96"/>
    </row>
    <row r="33" spans="1:13" x14ac:dyDescent="0.2">
      <c r="A33" s="24" t="s">
        <v>28</v>
      </c>
      <c r="B33" s="21">
        <v>2697776</v>
      </c>
      <c r="C33" s="21">
        <v>2783003</v>
      </c>
      <c r="D33" s="21">
        <v>2801345</v>
      </c>
      <c r="E33" s="21">
        <v>2957460</v>
      </c>
      <c r="F33" s="21">
        <v>3043948</v>
      </c>
      <c r="G33" s="92">
        <v>3103786</v>
      </c>
      <c r="H33" s="92"/>
      <c r="I33" s="96"/>
      <c r="J33" s="96"/>
      <c r="K33" s="96"/>
      <c r="L33" s="96"/>
      <c r="M33" s="96"/>
    </row>
    <row r="34" spans="1:13" x14ac:dyDescent="0.2">
      <c r="A34" s="24" t="s">
        <v>29</v>
      </c>
      <c r="B34" s="21">
        <v>501221</v>
      </c>
      <c r="C34" s="21">
        <v>591901</v>
      </c>
      <c r="D34" s="21">
        <v>686247</v>
      </c>
      <c r="E34" s="21">
        <v>743531</v>
      </c>
      <c r="F34" s="21">
        <v>755304</v>
      </c>
      <c r="G34" s="92">
        <v>794814</v>
      </c>
      <c r="H34" s="92"/>
      <c r="I34" s="96"/>
      <c r="J34" s="96"/>
      <c r="K34" s="96"/>
      <c r="L34" s="96"/>
      <c r="M34" s="96"/>
    </row>
    <row r="35" spans="1:13" x14ac:dyDescent="0.2">
      <c r="A35" s="24" t="s">
        <v>30</v>
      </c>
      <c r="B35" s="21">
        <v>1729719</v>
      </c>
      <c r="C35" s="21">
        <v>1927484</v>
      </c>
      <c r="D35" s="21">
        <v>2070589</v>
      </c>
      <c r="E35" s="21">
        <v>2038865</v>
      </c>
      <c r="F35" s="21">
        <v>2084545</v>
      </c>
      <c r="G35" s="92">
        <v>2092002</v>
      </c>
      <c r="H35" s="92"/>
      <c r="I35" s="96"/>
      <c r="J35" s="96"/>
      <c r="K35" s="96"/>
      <c r="L35" s="96"/>
      <c r="M35" s="96"/>
    </row>
    <row r="36" spans="1:13" x14ac:dyDescent="0.2">
      <c r="A36" s="24" t="s">
        <v>31</v>
      </c>
      <c r="B36" s="21">
        <v>2192481</v>
      </c>
      <c r="C36" s="21">
        <v>2201844</v>
      </c>
      <c r="D36" s="21">
        <v>2205574</v>
      </c>
      <c r="E36" s="21">
        <v>2217272</v>
      </c>
      <c r="F36" s="21">
        <v>2206625</v>
      </c>
      <c r="G36" s="92">
        <v>2227791</v>
      </c>
      <c r="H36" s="92"/>
      <c r="I36" s="96"/>
      <c r="J36" s="96"/>
      <c r="K36" s="96"/>
      <c r="L36" s="96"/>
      <c r="M36" s="96"/>
    </row>
    <row r="37" spans="1:13" x14ac:dyDescent="0.2">
      <c r="A37" s="30" t="s">
        <v>32</v>
      </c>
      <c r="B37" s="22">
        <v>45012486</v>
      </c>
      <c r="C37" s="22">
        <v>50554026</v>
      </c>
      <c r="D37" s="22">
        <v>52620119</v>
      </c>
      <c r="E37" s="22">
        <v>54478315</v>
      </c>
      <c r="F37" s="22">
        <v>55551411</v>
      </c>
      <c r="G37" s="22">
        <v>56880948</v>
      </c>
      <c r="H37" s="92"/>
      <c r="I37" s="96"/>
      <c r="J37" s="96"/>
      <c r="K37" s="96"/>
      <c r="L37" s="96"/>
      <c r="M37" s="96"/>
    </row>
    <row r="39" spans="1:13" ht="15.75" customHeight="1" x14ac:dyDescent="0.2">
      <c r="A39" s="55" t="s">
        <v>38</v>
      </c>
      <c r="B39" s="54"/>
      <c r="C39" s="54"/>
      <c r="D39" s="54"/>
      <c r="E39" s="56"/>
      <c r="F39" s="56"/>
      <c r="G39" s="56"/>
    </row>
    <row r="40" spans="1:13" x14ac:dyDescent="0.2">
      <c r="A40" s="111" t="s">
        <v>98</v>
      </c>
      <c r="B40" s="111"/>
      <c r="C40" s="111"/>
      <c r="D40" s="111"/>
      <c r="E40" s="111"/>
      <c r="F40" s="111"/>
      <c r="G40" s="111"/>
    </row>
    <row r="41" spans="1:13" x14ac:dyDescent="0.2">
      <c r="A41" s="111"/>
      <c r="B41" s="111"/>
      <c r="C41" s="111"/>
      <c r="D41" s="111"/>
      <c r="E41" s="111"/>
      <c r="F41" s="111"/>
      <c r="G41" s="111"/>
    </row>
    <row r="42" spans="1:13" ht="17.25" customHeight="1" x14ac:dyDescent="0.2">
      <c r="A42" s="111"/>
      <c r="B42" s="111"/>
      <c r="C42" s="111"/>
      <c r="D42" s="111"/>
      <c r="E42" s="111"/>
      <c r="F42" s="111"/>
      <c r="G42" s="111"/>
    </row>
    <row r="43" spans="1:13" x14ac:dyDescent="0.2">
      <c r="A43" s="31"/>
      <c r="B43" s="31"/>
      <c r="C43" s="31"/>
      <c r="D43" s="31"/>
      <c r="E43" s="31"/>
      <c r="F43" s="31"/>
      <c r="G43" s="31"/>
    </row>
    <row r="44" spans="1:13" x14ac:dyDescent="0.2">
      <c r="A44" s="2" t="s">
        <v>63</v>
      </c>
    </row>
    <row r="45" spans="1:13" x14ac:dyDescent="0.2">
      <c r="A45" s="73"/>
      <c r="B45" s="73" t="s">
        <v>39</v>
      </c>
      <c r="C45" s="73" t="s">
        <v>53</v>
      </c>
      <c r="D45" s="73" t="s">
        <v>41</v>
      </c>
      <c r="E45" s="73" t="s">
        <v>42</v>
      </c>
      <c r="F45" s="73" t="s">
        <v>43</v>
      </c>
      <c r="G45" s="73" t="s">
        <v>44</v>
      </c>
      <c r="H45" s="73" t="s">
        <v>54</v>
      </c>
      <c r="I45" s="73" t="s">
        <v>56</v>
      </c>
      <c r="J45" s="73" t="s">
        <v>57</v>
      </c>
      <c r="K45" s="73" t="s">
        <v>58</v>
      </c>
      <c r="L45" s="73" t="s">
        <v>59</v>
      </c>
      <c r="M45" s="73" t="s">
        <v>60</v>
      </c>
    </row>
    <row r="46" spans="1:13" x14ac:dyDescent="0.2">
      <c r="A46" s="73" t="s">
        <v>87</v>
      </c>
      <c r="B46" s="86">
        <f t="shared" ref="B46:G46" si="0">B37/1000000</f>
        <v>45.012486000000003</v>
      </c>
      <c r="C46" s="86">
        <f t="shared" si="0"/>
        <v>50.554026</v>
      </c>
      <c r="D46" s="86">
        <f t="shared" si="0"/>
        <v>52.620119000000003</v>
      </c>
      <c r="E46" s="86">
        <f t="shared" si="0"/>
        <v>54.478315000000002</v>
      </c>
      <c r="F46" s="86">
        <f t="shared" si="0"/>
        <v>55.551411000000002</v>
      </c>
      <c r="G46" s="86">
        <f t="shared" si="0"/>
        <v>56.880947999999997</v>
      </c>
      <c r="H46" s="89"/>
      <c r="I46" s="89"/>
      <c r="J46" s="89"/>
      <c r="K46" s="89"/>
      <c r="L46" s="89"/>
      <c r="M46" s="89"/>
    </row>
    <row r="47" spans="1:13" x14ac:dyDescent="0.2">
      <c r="A47" s="73" t="s">
        <v>52</v>
      </c>
      <c r="B47" s="88">
        <v>30.464099999999998</v>
      </c>
      <c r="C47" s="88">
        <v>38.096449</v>
      </c>
      <c r="D47" s="88">
        <v>46.310284000000003</v>
      </c>
      <c r="E47" s="88">
        <v>49.319738000000001</v>
      </c>
      <c r="F47" s="88">
        <v>51.714911000000001</v>
      </c>
      <c r="G47" s="88">
        <v>52.609408999999999</v>
      </c>
      <c r="H47" s="88">
        <v>53.896838000000002</v>
      </c>
      <c r="I47" s="88">
        <v>54.911351000000003</v>
      </c>
      <c r="J47" s="88">
        <v>55.720039</v>
      </c>
      <c r="K47" s="88">
        <v>56.977043000000002</v>
      </c>
      <c r="L47" s="88">
        <v>58.173029999999997</v>
      </c>
      <c r="M47" s="88">
        <v>59.224705</v>
      </c>
    </row>
    <row r="48" spans="1:13" x14ac:dyDescent="0.2">
      <c r="A48" s="73" t="s">
        <v>86</v>
      </c>
      <c r="B48" s="90"/>
      <c r="C48" s="90"/>
      <c r="D48" s="90"/>
      <c r="E48" s="90"/>
      <c r="F48" s="90"/>
      <c r="G48" s="90"/>
      <c r="H48" s="90"/>
      <c r="I48" s="90"/>
      <c r="J48" s="90"/>
      <c r="K48" s="90"/>
      <c r="L48" s="90"/>
      <c r="M48" s="86">
        <f>'Table 1'!G37/1000000</f>
        <v>60.874836999999999</v>
      </c>
    </row>
    <row r="49" spans="2:13" x14ac:dyDescent="0.2">
      <c r="B49" s="87"/>
      <c r="C49" s="87"/>
      <c r="D49" s="87"/>
      <c r="E49" s="87"/>
      <c r="F49" s="87"/>
      <c r="G49" s="87"/>
      <c r="H49" s="87"/>
      <c r="I49" s="87"/>
      <c r="J49" s="87"/>
      <c r="K49" s="87"/>
      <c r="L49" s="87"/>
      <c r="M49" s="87"/>
    </row>
  </sheetData>
  <mergeCells count="4">
    <mergeCell ref="B3:G3"/>
    <mergeCell ref="K3:M3"/>
    <mergeCell ref="A3:A4"/>
    <mergeCell ref="A40:G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67" workbookViewId="0">
      <selection sqref="A1:L1"/>
    </sheetView>
  </sheetViews>
  <sheetFormatPr defaultColWidth="24" defaultRowHeight="12.75" x14ac:dyDescent="0.2"/>
  <cols>
    <col min="1" max="1" customWidth="true" style="3" width="21.0" collapsed="false"/>
    <col min="2" max="2" customWidth="true" style="48" width="13.42578125" collapsed="false"/>
    <col min="3" max="4" customWidth="true" style="3" width="13.42578125" collapsed="false"/>
    <col min="5" max="8" customWidth="true" style="48" width="13.42578125" collapsed="false"/>
    <col min="9" max="9" customWidth="true" style="3" width="13.42578125" collapsed="false"/>
    <col min="10" max="10" customWidth="true" style="48" width="13.42578125" collapsed="false"/>
    <col min="11" max="12" customWidth="true" style="3" width="13.42578125" collapsed="false"/>
    <col min="13" max="16384" style="3" width="24.0" collapsed="false"/>
  </cols>
  <sheetData>
    <row r="1" spans="1:14" ht="12.75" customHeight="1" x14ac:dyDescent="0.2">
      <c r="A1" s="112" t="s">
        <v>94</v>
      </c>
      <c r="B1" s="112"/>
      <c r="C1" s="112"/>
      <c r="D1" s="112"/>
      <c r="E1" s="112"/>
      <c r="F1" s="112"/>
      <c r="G1" s="112"/>
      <c r="H1" s="112"/>
      <c r="I1" s="112"/>
      <c r="J1" s="112"/>
      <c r="K1" s="112"/>
      <c r="L1" s="112"/>
      <c r="M1" s="48"/>
    </row>
    <row r="3" spans="1:14" s="67" customFormat="1" ht="65.25" x14ac:dyDescent="0.2">
      <c r="A3" s="6" t="s">
        <v>61</v>
      </c>
      <c r="B3" s="6" t="s">
        <v>75</v>
      </c>
      <c r="C3" s="6" t="s">
        <v>78</v>
      </c>
      <c r="D3" s="6" t="s">
        <v>66</v>
      </c>
      <c r="E3" s="35" t="s">
        <v>82</v>
      </c>
      <c r="F3" s="35" t="s">
        <v>81</v>
      </c>
      <c r="G3" s="35" t="s">
        <v>79</v>
      </c>
      <c r="H3" s="35" t="s">
        <v>80</v>
      </c>
      <c r="I3" s="35" t="s">
        <v>68</v>
      </c>
    </row>
    <row r="4" spans="1:14" x14ac:dyDescent="0.2">
      <c r="A4" s="24" t="s">
        <v>0</v>
      </c>
      <c r="B4" s="15">
        <f>'Table 1'!D5</f>
        <v>1605013</v>
      </c>
      <c r="C4" s="44">
        <f>'Table 1'!G5</f>
        <v>1889001</v>
      </c>
      <c r="D4" s="41">
        <f>'Table 2'!E4</f>
        <v>1691029</v>
      </c>
      <c r="E4" s="41">
        <f>IF(D4&gt;B4,D4-B4,"")</f>
        <v>86016</v>
      </c>
      <c r="F4" s="41" t="str">
        <f>IF(D4&gt;B4,"",B4-D4)</f>
        <v/>
      </c>
      <c r="G4" s="41" t="str">
        <f t="shared" ref="G4:G35" si="0">IF(D4&gt;C4,D4-C4,"")</f>
        <v/>
      </c>
      <c r="H4" s="41">
        <f t="shared" ref="H4:H35" si="1">IF(D4&gt;C4,"",C4-D4)</f>
        <v>197972</v>
      </c>
      <c r="I4" s="32">
        <f>D4/C4</f>
        <v>0.8951975144534069</v>
      </c>
      <c r="M4" s="26"/>
      <c r="N4" s="26"/>
    </row>
    <row r="5" spans="1:14" x14ac:dyDescent="0.2">
      <c r="A5" s="24" t="s">
        <v>1</v>
      </c>
      <c r="B5" s="15">
        <f>'Table 1'!D6</f>
        <v>931590</v>
      </c>
      <c r="C5" s="44">
        <f>'Table 1'!G6</f>
        <v>1096617</v>
      </c>
      <c r="D5" s="42">
        <f>'Table 2'!E5</f>
        <v>858506</v>
      </c>
      <c r="E5" s="42" t="str">
        <f t="shared" ref="E5:E35" si="2">IF(D5&gt;B5,D5-B5,"")</f>
        <v/>
      </c>
      <c r="F5" s="42">
        <f t="shared" ref="F5:F35" si="3">IF(D5&gt;B5,"",B5-D5)</f>
        <v>73084</v>
      </c>
      <c r="G5" s="42" t="str">
        <f t="shared" si="0"/>
        <v/>
      </c>
      <c r="H5" s="42">
        <f t="shared" si="1"/>
        <v>238111</v>
      </c>
      <c r="I5" s="33">
        <f t="shared" ref="I5:I36" si="4">D5/C5</f>
        <v>0.78286767394632761</v>
      </c>
      <c r="M5" s="26"/>
      <c r="N5" s="26"/>
    </row>
    <row r="6" spans="1:14" x14ac:dyDescent="0.2">
      <c r="A6" s="24" t="s">
        <v>2</v>
      </c>
      <c r="B6" s="15">
        <f>'Table 1'!D7</f>
        <v>546218</v>
      </c>
      <c r="C6" s="44">
        <f>'Table 1'!G7</f>
        <v>643228</v>
      </c>
      <c r="D6" s="42">
        <f>'Table 2'!E6</f>
        <v>570680</v>
      </c>
      <c r="E6" s="42">
        <f t="shared" si="2"/>
        <v>24462</v>
      </c>
      <c r="F6" s="42" t="str">
        <f t="shared" si="3"/>
        <v/>
      </c>
      <c r="G6" s="42" t="str">
        <f t="shared" si="0"/>
        <v/>
      </c>
      <c r="H6" s="42">
        <f t="shared" si="1"/>
        <v>72548</v>
      </c>
      <c r="I6" s="33">
        <f t="shared" si="4"/>
        <v>0.88721262134111079</v>
      </c>
      <c r="M6" s="26"/>
      <c r="N6" s="26"/>
    </row>
    <row r="7" spans="1:14" x14ac:dyDescent="0.2">
      <c r="A7" s="24" t="s">
        <v>46</v>
      </c>
      <c r="B7" s="15">
        <f>'Table 1'!D8</f>
        <v>565097</v>
      </c>
      <c r="C7" s="44">
        <f>'Table 1'!G8</f>
        <v>681981</v>
      </c>
      <c r="D7" s="42">
        <f>'Table 2'!E7</f>
        <v>608776</v>
      </c>
      <c r="E7" s="42">
        <f t="shared" si="2"/>
        <v>43679</v>
      </c>
      <c r="F7" s="42" t="str">
        <f t="shared" si="3"/>
        <v/>
      </c>
      <c r="G7" s="42" t="str">
        <f t="shared" si="0"/>
        <v/>
      </c>
      <c r="H7" s="42">
        <f t="shared" si="1"/>
        <v>73205</v>
      </c>
      <c r="I7" s="33">
        <f t="shared" si="4"/>
        <v>0.89265829986465894</v>
      </c>
      <c r="M7" s="26"/>
      <c r="N7" s="26"/>
    </row>
    <row r="8" spans="1:14" x14ac:dyDescent="0.2">
      <c r="A8" s="24" t="s">
        <v>4</v>
      </c>
      <c r="B8" s="15">
        <f>'Table 1'!D9</f>
        <v>811560</v>
      </c>
      <c r="C8" s="44">
        <f>'Table 1'!G9</f>
        <v>956053</v>
      </c>
      <c r="D8" s="42">
        <f>'Table 2'!E8</f>
        <v>624873</v>
      </c>
      <c r="E8" s="42" t="str">
        <f t="shared" si="2"/>
        <v/>
      </c>
      <c r="F8" s="42">
        <f t="shared" si="3"/>
        <v>186687</v>
      </c>
      <c r="G8" s="42" t="str">
        <f t="shared" si="0"/>
        <v/>
      </c>
      <c r="H8" s="42">
        <f t="shared" si="1"/>
        <v>331180</v>
      </c>
      <c r="I8" s="33">
        <f t="shared" si="4"/>
        <v>0.65359661022976756</v>
      </c>
      <c r="M8" s="26"/>
      <c r="N8" s="26"/>
    </row>
    <row r="9" spans="1:14" x14ac:dyDescent="0.2">
      <c r="A9" s="24" t="s">
        <v>47</v>
      </c>
      <c r="B9" s="15">
        <f>'Table 1'!D10</f>
        <v>1045009</v>
      </c>
      <c r="C9" s="44">
        <f>'Table 1'!G10</f>
        <v>1259011</v>
      </c>
      <c r="D9" s="42">
        <f>'Table 2'!E9</f>
        <v>1311098</v>
      </c>
      <c r="E9" s="42">
        <f t="shared" si="2"/>
        <v>266089</v>
      </c>
      <c r="F9" s="42" t="str">
        <f t="shared" si="3"/>
        <v/>
      </c>
      <c r="G9" s="42">
        <f t="shared" si="0"/>
        <v>52087</v>
      </c>
      <c r="H9" s="42" t="str">
        <f t="shared" si="1"/>
        <v/>
      </c>
      <c r="I9" s="33">
        <f t="shared" si="4"/>
        <v>1.0413713621247154</v>
      </c>
      <c r="M9" s="26"/>
      <c r="N9" s="26"/>
    </row>
    <row r="10" spans="1:14" x14ac:dyDescent="0.2">
      <c r="A10" s="24" t="s">
        <v>6</v>
      </c>
      <c r="B10" s="15">
        <f>'Table 1'!D11</f>
        <v>2018979</v>
      </c>
      <c r="C10" s="44">
        <f>'Table 1'!G11</f>
        <v>2417698</v>
      </c>
      <c r="D10" s="42">
        <f>'Table 2'!E10</f>
        <v>2326547</v>
      </c>
      <c r="E10" s="42">
        <f t="shared" si="2"/>
        <v>307568</v>
      </c>
      <c r="F10" s="42" t="str">
        <f t="shared" si="3"/>
        <v/>
      </c>
      <c r="G10" s="42" t="str">
        <f t="shared" si="0"/>
        <v/>
      </c>
      <c r="H10" s="42">
        <f t="shared" si="1"/>
        <v>91151</v>
      </c>
      <c r="I10" s="33">
        <f t="shared" si="4"/>
        <v>0.962298434295764</v>
      </c>
      <c r="M10" s="26"/>
      <c r="N10" s="26"/>
    </row>
    <row r="11" spans="1:14" x14ac:dyDescent="0.2">
      <c r="A11" s="24" t="s">
        <v>7</v>
      </c>
      <c r="B11" s="15">
        <f>'Table 1'!D12</f>
        <v>1687663</v>
      </c>
      <c r="C11" s="44">
        <f>'Table 1'!G12</f>
        <v>2048478</v>
      </c>
      <c r="D11" s="42">
        <f>'Table 2'!E11</f>
        <v>1881561</v>
      </c>
      <c r="E11" s="42">
        <f t="shared" si="2"/>
        <v>193898</v>
      </c>
      <c r="F11" s="42" t="str">
        <f t="shared" si="3"/>
        <v/>
      </c>
      <c r="G11" s="42" t="str">
        <f t="shared" si="0"/>
        <v/>
      </c>
      <c r="H11" s="42">
        <f t="shared" si="1"/>
        <v>166917</v>
      </c>
      <c r="I11" s="33">
        <f t="shared" si="4"/>
        <v>0.91851657669743092</v>
      </c>
      <c r="M11" s="26"/>
      <c r="N11" s="26"/>
    </row>
    <row r="12" spans="1:14" x14ac:dyDescent="0.2">
      <c r="A12" s="24" t="s">
        <v>8</v>
      </c>
      <c r="B12" s="15">
        <f>'Table 1'!D13</f>
        <v>475682</v>
      </c>
      <c r="C12" s="44">
        <f>'Table 1'!G13</f>
        <v>549133</v>
      </c>
      <c r="D12" s="42">
        <f>'Table 2'!E12</f>
        <v>545331</v>
      </c>
      <c r="E12" s="42">
        <f t="shared" si="2"/>
        <v>69649</v>
      </c>
      <c r="F12" s="42" t="str">
        <f t="shared" si="3"/>
        <v/>
      </c>
      <c r="G12" s="42" t="str">
        <f t="shared" si="0"/>
        <v/>
      </c>
      <c r="H12" s="42">
        <f t="shared" si="1"/>
        <v>3802</v>
      </c>
      <c r="I12" s="33">
        <f t="shared" si="4"/>
        <v>0.99307635855066079</v>
      </c>
      <c r="M12" s="26"/>
      <c r="N12" s="26"/>
    </row>
    <row r="13" spans="1:14" x14ac:dyDescent="0.2">
      <c r="A13" s="24" t="s">
        <v>9</v>
      </c>
      <c r="B13" s="15">
        <f>'Table 1'!D14</f>
        <v>599203</v>
      </c>
      <c r="C13" s="44">
        <f>'Table 1'!G14</f>
        <v>688672</v>
      </c>
      <c r="D13" s="42">
        <f>'Table 2'!E13</f>
        <v>763397</v>
      </c>
      <c r="E13" s="42">
        <f t="shared" si="2"/>
        <v>164194</v>
      </c>
      <c r="F13" s="42" t="str">
        <f t="shared" si="3"/>
        <v/>
      </c>
      <c r="G13" s="42">
        <f t="shared" si="0"/>
        <v>74725</v>
      </c>
      <c r="H13" s="42" t="str">
        <f t="shared" si="1"/>
        <v/>
      </c>
      <c r="I13" s="33">
        <f t="shared" si="4"/>
        <v>1.1085059360624507</v>
      </c>
      <c r="M13" s="26"/>
      <c r="N13" s="26"/>
    </row>
    <row r="14" spans="1:14" x14ac:dyDescent="0.2">
      <c r="A14" s="24" t="s">
        <v>10</v>
      </c>
      <c r="B14" s="15">
        <f>'Table 1'!D15</f>
        <v>320735</v>
      </c>
      <c r="C14" s="44">
        <f>'Table 1'!G15</f>
        <v>382972</v>
      </c>
      <c r="D14" s="42">
        <f>'Table 2'!E14</f>
        <v>175597</v>
      </c>
      <c r="E14" s="42" t="str">
        <f t="shared" si="2"/>
        <v/>
      </c>
      <c r="F14" s="42">
        <f t="shared" si="3"/>
        <v>145138</v>
      </c>
      <c r="G14" s="42" t="str">
        <f t="shared" si="0"/>
        <v/>
      </c>
      <c r="H14" s="42">
        <f t="shared" si="1"/>
        <v>207375</v>
      </c>
      <c r="I14" s="33">
        <f t="shared" si="4"/>
        <v>0.45851132719885529</v>
      </c>
      <c r="M14" s="26"/>
      <c r="N14" s="26"/>
    </row>
    <row r="15" spans="1:14" x14ac:dyDescent="0.2">
      <c r="A15" s="24" t="s">
        <v>48</v>
      </c>
      <c r="B15" s="15">
        <f>'Table 1'!D16</f>
        <v>5225418</v>
      </c>
      <c r="C15" s="44">
        <f>'Table 1'!G16</f>
        <v>6025019</v>
      </c>
      <c r="D15" s="42">
        <f>'Table 2'!E15</f>
        <v>5139382</v>
      </c>
      <c r="E15" s="42" t="str">
        <f t="shared" si="2"/>
        <v/>
      </c>
      <c r="F15" s="42">
        <f t="shared" si="3"/>
        <v>86036</v>
      </c>
      <c r="G15" s="42" t="str">
        <f t="shared" si="0"/>
        <v/>
      </c>
      <c r="H15" s="42">
        <f t="shared" si="1"/>
        <v>885637</v>
      </c>
      <c r="I15" s="33">
        <f t="shared" si="4"/>
        <v>0.85300677060105534</v>
      </c>
      <c r="M15" s="26"/>
      <c r="N15" s="26"/>
    </row>
    <row r="16" spans="1:14" x14ac:dyDescent="0.2">
      <c r="A16" s="24" t="s">
        <v>12</v>
      </c>
      <c r="B16" s="15">
        <f>'Table 1'!D17</f>
        <v>149187</v>
      </c>
      <c r="C16" s="44">
        <f>'Table 1'!G17</f>
        <v>180950</v>
      </c>
      <c r="D16" s="42">
        <f>'Table 2'!E16</f>
        <v>171669</v>
      </c>
      <c r="E16" s="42">
        <f t="shared" si="2"/>
        <v>22482</v>
      </c>
      <c r="F16" s="42" t="str">
        <f t="shared" si="3"/>
        <v/>
      </c>
      <c r="G16" s="42" t="str">
        <f t="shared" si="0"/>
        <v/>
      </c>
      <c r="H16" s="42">
        <f t="shared" si="1"/>
        <v>9281</v>
      </c>
      <c r="I16" s="33">
        <f t="shared" si="4"/>
        <v>0.94870958828405638</v>
      </c>
      <c r="M16" s="26"/>
      <c r="N16" s="26"/>
    </row>
    <row r="17" spans="1:14" x14ac:dyDescent="0.2">
      <c r="A17" s="24" t="s">
        <v>13</v>
      </c>
      <c r="B17" s="15">
        <f>'Table 1'!D18</f>
        <v>1496727</v>
      </c>
      <c r="C17" s="44">
        <f>'Table 1'!G18</f>
        <v>1819158</v>
      </c>
      <c r="D17" s="42">
        <f>'Table 2'!E17</f>
        <v>1708285</v>
      </c>
      <c r="E17" s="42">
        <f t="shared" si="2"/>
        <v>211558</v>
      </c>
      <c r="F17" s="42" t="str">
        <f t="shared" si="3"/>
        <v/>
      </c>
      <c r="G17" s="42" t="str">
        <f t="shared" si="0"/>
        <v/>
      </c>
      <c r="H17" s="42">
        <f t="shared" si="1"/>
        <v>110873</v>
      </c>
      <c r="I17" s="33">
        <f t="shared" si="4"/>
        <v>0.93905257267373143</v>
      </c>
      <c r="M17" s="26"/>
      <c r="N17" s="26"/>
    </row>
    <row r="18" spans="1:14" x14ac:dyDescent="0.2">
      <c r="A18" s="24" t="s">
        <v>14</v>
      </c>
      <c r="B18" s="15">
        <f>'Table 1'!D19</f>
        <v>3714212</v>
      </c>
      <c r="C18" s="44">
        <f>'Table 1'!G19</f>
        <v>4465534</v>
      </c>
      <c r="D18" s="42">
        <f>'Table 2'!E18</f>
        <v>3984045</v>
      </c>
      <c r="E18" s="42">
        <f t="shared" si="2"/>
        <v>269833</v>
      </c>
      <c r="F18" s="42" t="str">
        <f t="shared" si="3"/>
        <v/>
      </c>
      <c r="G18" s="42" t="str">
        <f t="shared" si="0"/>
        <v/>
      </c>
      <c r="H18" s="42">
        <f t="shared" si="1"/>
        <v>481489</v>
      </c>
      <c r="I18" s="33">
        <f t="shared" si="4"/>
        <v>0.8921766131441391</v>
      </c>
      <c r="M18" s="26"/>
      <c r="N18" s="26"/>
    </row>
    <row r="19" spans="1:14" x14ac:dyDescent="0.2">
      <c r="A19" s="24" t="s">
        <v>15</v>
      </c>
      <c r="B19" s="15">
        <f>'Table 1'!D20</f>
        <v>9009112</v>
      </c>
      <c r="C19" s="44">
        <f>'Table 1'!G20</f>
        <v>10809794</v>
      </c>
      <c r="D19" s="42">
        <f>'Table 2'!E19</f>
        <v>10994785</v>
      </c>
      <c r="E19" s="42">
        <f t="shared" si="2"/>
        <v>1985673</v>
      </c>
      <c r="F19" s="42" t="str">
        <f t="shared" si="3"/>
        <v/>
      </c>
      <c r="G19" s="42">
        <f t="shared" si="0"/>
        <v>184991</v>
      </c>
      <c r="H19" s="42" t="str">
        <f t="shared" si="1"/>
        <v/>
      </c>
      <c r="I19" s="33">
        <f t="shared" si="4"/>
        <v>1.0171132770892766</v>
      </c>
      <c r="M19" s="26"/>
      <c r="N19" s="26"/>
    </row>
    <row r="20" spans="1:14" x14ac:dyDescent="0.2">
      <c r="A20" s="24" t="s">
        <v>16</v>
      </c>
      <c r="B20" s="15">
        <f>'Table 1'!D21</f>
        <v>1668202</v>
      </c>
      <c r="C20" s="44">
        <f>'Table 1'!G21</f>
        <v>2017154</v>
      </c>
      <c r="D20" s="42">
        <f>'Table 2'!E20</f>
        <v>2036948</v>
      </c>
      <c r="E20" s="42">
        <f t="shared" si="2"/>
        <v>368746</v>
      </c>
      <c r="F20" s="42" t="str">
        <f t="shared" si="3"/>
        <v/>
      </c>
      <c r="G20" s="42">
        <f t="shared" si="0"/>
        <v>19794</v>
      </c>
      <c r="H20" s="42" t="str">
        <f t="shared" si="1"/>
        <v/>
      </c>
      <c r="I20" s="33">
        <f t="shared" si="4"/>
        <v>1.009812835311533</v>
      </c>
      <c r="M20" s="26"/>
      <c r="N20" s="26"/>
    </row>
    <row r="21" spans="1:14" x14ac:dyDescent="0.2">
      <c r="A21" s="24" t="s">
        <v>17</v>
      </c>
      <c r="B21" s="15">
        <f>'Table 1'!D22</f>
        <v>881956</v>
      </c>
      <c r="C21" s="44">
        <f>'Table 1'!G22</f>
        <v>1071928</v>
      </c>
      <c r="D21" s="42">
        <f>'Table 2'!E21</f>
        <v>1135572</v>
      </c>
      <c r="E21" s="42">
        <f t="shared" si="2"/>
        <v>253616</v>
      </c>
      <c r="F21" s="42" t="str">
        <f t="shared" si="3"/>
        <v/>
      </c>
      <c r="G21" s="42">
        <f t="shared" si="0"/>
        <v>63644</v>
      </c>
      <c r="H21" s="42" t="str">
        <f t="shared" si="1"/>
        <v/>
      </c>
      <c r="I21" s="33">
        <f t="shared" si="4"/>
        <v>1.059373390750125</v>
      </c>
      <c r="M21" s="26"/>
      <c r="N21" s="26"/>
    </row>
    <row r="22" spans="1:14" x14ac:dyDescent="0.2">
      <c r="A22" s="24" t="s">
        <v>18</v>
      </c>
      <c r="B22" s="15">
        <f>'Table 1'!D23</f>
        <v>867105</v>
      </c>
      <c r="C22" s="44">
        <f>'Table 1'!G23</f>
        <v>1025237</v>
      </c>
      <c r="D22" s="42">
        <f>'Table 2'!E22</f>
        <v>1044688</v>
      </c>
      <c r="E22" s="42">
        <f t="shared" si="2"/>
        <v>177583</v>
      </c>
      <c r="F22" s="42" t="str">
        <f t="shared" si="3"/>
        <v/>
      </c>
      <c r="G22" s="42">
        <f t="shared" si="0"/>
        <v>19451</v>
      </c>
      <c r="H22" s="42" t="str">
        <f t="shared" si="1"/>
        <v/>
      </c>
      <c r="I22" s="33">
        <f t="shared" si="4"/>
        <v>1.0189721986233427</v>
      </c>
      <c r="M22" s="26"/>
      <c r="N22" s="26"/>
    </row>
    <row r="23" spans="1:14" x14ac:dyDescent="0.2">
      <c r="A23" s="24" t="s">
        <v>19</v>
      </c>
      <c r="B23" s="15">
        <f>'Table 1'!D24</f>
        <v>396334</v>
      </c>
      <c r="C23" s="44">
        <f>'Table 1'!G24</f>
        <v>474895</v>
      </c>
      <c r="D23" s="42">
        <f>'Table 2'!E23</f>
        <v>392060</v>
      </c>
      <c r="E23" s="42" t="str">
        <f t="shared" si="2"/>
        <v/>
      </c>
      <c r="F23" s="42">
        <f t="shared" si="3"/>
        <v>4274</v>
      </c>
      <c r="G23" s="42" t="str">
        <f t="shared" si="0"/>
        <v/>
      </c>
      <c r="H23" s="42">
        <f t="shared" si="1"/>
        <v>82835</v>
      </c>
      <c r="I23" s="33">
        <f t="shared" si="4"/>
        <v>0.82557196854041415</v>
      </c>
      <c r="M23" s="26"/>
      <c r="N23" s="26"/>
    </row>
    <row r="24" spans="1:14" x14ac:dyDescent="0.2">
      <c r="A24" s="24" t="s">
        <v>20</v>
      </c>
      <c r="B24" s="15">
        <f>'Table 1'!D25</f>
        <v>1980558</v>
      </c>
      <c r="C24" s="44">
        <f>'Table 1'!G25</f>
        <v>2375220</v>
      </c>
      <c r="D24" s="42">
        <f>'Table 2'!E24</f>
        <v>2008457</v>
      </c>
      <c r="E24" s="42">
        <f t="shared" si="2"/>
        <v>27899</v>
      </c>
      <c r="F24" s="42" t="str">
        <f t="shared" si="3"/>
        <v/>
      </c>
      <c r="G24" s="42" t="str">
        <f t="shared" si="0"/>
        <v/>
      </c>
      <c r="H24" s="42">
        <f t="shared" si="1"/>
        <v>366763</v>
      </c>
      <c r="I24" s="33">
        <f t="shared" si="4"/>
        <v>0.84558777713222355</v>
      </c>
      <c r="M24" s="26"/>
      <c r="N24" s="26"/>
    </row>
    <row r="25" spans="1:14" x14ac:dyDescent="0.2">
      <c r="A25" s="24" t="s">
        <v>21</v>
      </c>
      <c r="B25" s="15">
        <f>'Table 1'!D26</f>
        <v>3375106</v>
      </c>
      <c r="C25" s="44">
        <f>'Table 1'!G26</f>
        <v>4085872</v>
      </c>
      <c r="D25" s="42">
        <f>'Table 2'!E25</f>
        <v>4023807</v>
      </c>
      <c r="E25" s="42">
        <f t="shared" si="2"/>
        <v>648701</v>
      </c>
      <c r="F25" s="42" t="str">
        <f t="shared" si="3"/>
        <v/>
      </c>
      <c r="G25" s="42" t="str">
        <f t="shared" si="0"/>
        <v/>
      </c>
      <c r="H25" s="42">
        <f t="shared" si="1"/>
        <v>62065</v>
      </c>
      <c r="I25" s="33">
        <f t="shared" si="4"/>
        <v>0.98480985209521987</v>
      </c>
      <c r="M25" s="26"/>
      <c r="N25" s="26"/>
    </row>
    <row r="26" spans="1:14" x14ac:dyDescent="0.2">
      <c r="A26" s="24" t="s">
        <v>49</v>
      </c>
      <c r="B26" s="15">
        <f>'Table 1'!D27</f>
        <v>77964</v>
      </c>
      <c r="C26" s="44">
        <f>'Table 1'!G27</f>
        <v>93741</v>
      </c>
      <c r="D26" s="42">
        <f>'Table 2'!E26</f>
        <v>81703</v>
      </c>
      <c r="E26" s="42">
        <f t="shared" si="2"/>
        <v>3739</v>
      </c>
      <c r="F26" s="42" t="str">
        <f t="shared" si="3"/>
        <v/>
      </c>
      <c r="G26" s="42" t="str">
        <f t="shared" si="0"/>
        <v/>
      </c>
      <c r="H26" s="42">
        <f t="shared" si="1"/>
        <v>12038</v>
      </c>
      <c r="I26" s="33">
        <f t="shared" si="4"/>
        <v>0.87158233857116951</v>
      </c>
      <c r="M26" s="26"/>
      <c r="N26" s="26"/>
    </row>
    <row r="27" spans="1:14" x14ac:dyDescent="0.2">
      <c r="A27" s="24" t="s">
        <v>50</v>
      </c>
      <c r="B27" s="15">
        <f>'Table 1'!D28</f>
        <v>534929</v>
      </c>
      <c r="C27" s="44">
        <f>'Table 1'!G28</f>
        <v>631838</v>
      </c>
      <c r="D27" s="42">
        <f>'Table 2'!E27</f>
        <v>528214</v>
      </c>
      <c r="E27" s="42" t="str">
        <f t="shared" si="2"/>
        <v/>
      </c>
      <c r="F27" s="42">
        <f t="shared" si="3"/>
        <v>6715</v>
      </c>
      <c r="G27" s="42" t="str">
        <f t="shared" si="0"/>
        <v/>
      </c>
      <c r="H27" s="42">
        <f t="shared" si="1"/>
        <v>103624</v>
      </c>
      <c r="I27" s="33">
        <f t="shared" si="4"/>
        <v>0.83599593566705388</v>
      </c>
      <c r="M27" s="26"/>
      <c r="N27" s="26"/>
    </row>
    <row r="28" spans="1:14" x14ac:dyDescent="0.2">
      <c r="A28" s="24" t="s">
        <v>24</v>
      </c>
      <c r="B28" s="15">
        <f>'Table 1'!D29</f>
        <v>1839641</v>
      </c>
      <c r="C28" s="44">
        <f>'Table 1'!G29</f>
        <v>2227017</v>
      </c>
      <c r="D28" s="42">
        <f>'Table 2'!E28</f>
        <v>2092355</v>
      </c>
      <c r="E28" s="42">
        <f t="shared" si="2"/>
        <v>252714</v>
      </c>
      <c r="F28" s="42" t="str">
        <f t="shared" si="3"/>
        <v/>
      </c>
      <c r="G28" s="42" t="str">
        <f t="shared" si="0"/>
        <v/>
      </c>
      <c r="H28" s="42">
        <f t="shared" si="1"/>
        <v>134662</v>
      </c>
      <c r="I28" s="33">
        <f t="shared" si="4"/>
        <v>0.93953256755561365</v>
      </c>
      <c r="M28" s="26"/>
      <c r="N28" s="26"/>
    </row>
    <row r="29" spans="1:14" x14ac:dyDescent="0.2">
      <c r="A29" s="24" t="s">
        <v>25</v>
      </c>
      <c r="B29" s="15">
        <f>'Table 1'!D30</f>
        <v>729941</v>
      </c>
      <c r="C29" s="44">
        <f>'Table 1'!G30</f>
        <v>874535</v>
      </c>
      <c r="D29" s="42">
        <f>'Table 2'!E29</f>
        <v>646784</v>
      </c>
      <c r="E29" s="42" t="str">
        <f t="shared" si="2"/>
        <v/>
      </c>
      <c r="F29" s="42">
        <f t="shared" si="3"/>
        <v>83157</v>
      </c>
      <c r="G29" s="42" t="str">
        <f t="shared" si="0"/>
        <v/>
      </c>
      <c r="H29" s="42">
        <f t="shared" si="1"/>
        <v>227751</v>
      </c>
      <c r="I29" s="33">
        <f t="shared" si="4"/>
        <v>0.7395747454361461</v>
      </c>
      <c r="M29" s="26"/>
      <c r="N29" s="26"/>
    </row>
    <row r="30" spans="1:14" x14ac:dyDescent="0.2">
      <c r="A30" s="24" t="s">
        <v>51</v>
      </c>
      <c r="B30" s="15">
        <f>'Table 1'!D31</f>
        <v>118627</v>
      </c>
      <c r="C30" s="44">
        <f>'Table 1'!G31</f>
        <v>143572</v>
      </c>
      <c r="D30" s="42">
        <f>'Table 2'!E30</f>
        <v>148489</v>
      </c>
      <c r="E30" s="42">
        <f t="shared" si="2"/>
        <v>29862</v>
      </c>
      <c r="F30" s="42" t="str">
        <f t="shared" si="3"/>
        <v/>
      </c>
      <c r="G30" s="42">
        <f t="shared" si="0"/>
        <v>4917</v>
      </c>
      <c r="H30" s="42" t="str">
        <f t="shared" si="1"/>
        <v/>
      </c>
      <c r="I30" s="33">
        <f t="shared" si="4"/>
        <v>1.0342476248850752</v>
      </c>
      <c r="M30" s="26"/>
      <c r="N30" s="26"/>
    </row>
    <row r="31" spans="1:14" x14ac:dyDescent="0.2">
      <c r="A31" s="24" t="s">
        <v>27</v>
      </c>
      <c r="B31" s="15">
        <f>'Table 1'!D32</f>
        <v>1142902</v>
      </c>
      <c r="C31" s="44">
        <f>'Table 1'!G32</f>
        <v>1374961</v>
      </c>
      <c r="D31" s="42">
        <f>'Table 2'!E31</f>
        <v>1167919</v>
      </c>
      <c r="E31" s="42">
        <f t="shared" si="2"/>
        <v>25017</v>
      </c>
      <c r="F31" s="42" t="str">
        <f t="shared" si="3"/>
        <v/>
      </c>
      <c r="G31" s="42" t="str">
        <f t="shared" si="0"/>
        <v/>
      </c>
      <c r="H31" s="42">
        <f t="shared" si="1"/>
        <v>207042</v>
      </c>
      <c r="I31" s="33">
        <f t="shared" si="4"/>
        <v>0.84941972899594975</v>
      </c>
      <c r="M31" s="26"/>
      <c r="N31" s="26"/>
    </row>
    <row r="32" spans="1:14" x14ac:dyDescent="0.2">
      <c r="A32" s="24" t="s">
        <v>28</v>
      </c>
      <c r="B32" s="15">
        <f>'Table 1'!D33</f>
        <v>2821685</v>
      </c>
      <c r="C32" s="44">
        <f>'Table 1'!G33</f>
        <v>3392871</v>
      </c>
      <c r="D32" s="42">
        <f>'Table 2'!E32</f>
        <v>3103786</v>
      </c>
      <c r="E32" s="42">
        <f t="shared" si="2"/>
        <v>282101</v>
      </c>
      <c r="F32" s="42" t="str">
        <f t="shared" si="3"/>
        <v/>
      </c>
      <c r="G32" s="42" t="str">
        <f t="shared" si="0"/>
        <v/>
      </c>
      <c r="H32" s="42">
        <f t="shared" si="1"/>
        <v>289085</v>
      </c>
      <c r="I32" s="33">
        <f t="shared" si="4"/>
        <v>0.91479634798965237</v>
      </c>
      <c r="M32" s="26"/>
      <c r="N32" s="26"/>
    </row>
    <row r="33" spans="1:14" x14ac:dyDescent="0.2">
      <c r="A33" s="24" t="s">
        <v>29</v>
      </c>
      <c r="B33" s="15">
        <f>'Table 1'!D34</f>
        <v>533639</v>
      </c>
      <c r="C33" s="44">
        <f>'Table 1'!G34</f>
        <v>645360</v>
      </c>
      <c r="D33" s="42">
        <f>'Table 2'!E33</f>
        <v>794814</v>
      </c>
      <c r="E33" s="42">
        <f t="shared" si="2"/>
        <v>261175</v>
      </c>
      <c r="F33" s="42" t="str">
        <f t="shared" si="3"/>
        <v/>
      </c>
      <c r="G33" s="42">
        <f t="shared" si="0"/>
        <v>149454</v>
      </c>
      <c r="H33" s="42" t="str">
        <f t="shared" si="1"/>
        <v/>
      </c>
      <c r="I33" s="33">
        <f t="shared" si="4"/>
        <v>1.2315823726292301</v>
      </c>
      <c r="M33" s="26"/>
      <c r="N33" s="26"/>
    </row>
    <row r="34" spans="1:14" x14ac:dyDescent="0.2">
      <c r="A34" s="24" t="s">
        <v>30</v>
      </c>
      <c r="B34" s="15">
        <f>'Table 1'!D35</f>
        <v>1844995</v>
      </c>
      <c r="C34" s="44">
        <f>'Table 1'!G35</f>
        <v>2243686</v>
      </c>
      <c r="D34" s="42">
        <f>'Table 2'!E34</f>
        <v>2092002</v>
      </c>
      <c r="E34" s="42">
        <f t="shared" si="2"/>
        <v>247007</v>
      </c>
      <c r="F34" s="42" t="str">
        <f t="shared" si="3"/>
        <v/>
      </c>
      <c r="G34" s="42" t="str">
        <f t="shared" si="0"/>
        <v/>
      </c>
      <c r="H34" s="42">
        <f t="shared" si="1"/>
        <v>151684</v>
      </c>
      <c r="I34" s="33">
        <f t="shared" si="4"/>
        <v>0.93239517472587519</v>
      </c>
      <c r="M34" s="26"/>
      <c r="N34" s="26"/>
    </row>
    <row r="35" spans="1:14" x14ac:dyDescent="0.2">
      <c r="A35" s="24" t="s">
        <v>31</v>
      </c>
      <c r="B35" s="15">
        <f>'Table 1'!D36</f>
        <v>1885012</v>
      </c>
      <c r="C35" s="44">
        <f>'Table 1'!G36</f>
        <v>2283653</v>
      </c>
      <c r="D35" s="63">
        <f>'Table 2'!E35</f>
        <v>2227791</v>
      </c>
      <c r="E35" s="63">
        <f t="shared" si="2"/>
        <v>342779</v>
      </c>
      <c r="F35" s="63" t="str">
        <f t="shared" si="3"/>
        <v/>
      </c>
      <c r="G35" s="42" t="str">
        <f t="shared" si="0"/>
        <v/>
      </c>
      <c r="H35" s="42">
        <f t="shared" si="1"/>
        <v>55862</v>
      </c>
      <c r="I35" s="33">
        <f t="shared" si="4"/>
        <v>0.97553831514682832</v>
      </c>
      <c r="M35" s="26"/>
      <c r="N35" s="26"/>
    </row>
    <row r="36" spans="1:14" x14ac:dyDescent="0.2">
      <c r="A36" s="45" t="s">
        <v>32</v>
      </c>
      <c r="B36" s="18">
        <f>'Table 1'!D37</f>
        <v>50900000</v>
      </c>
      <c r="C36" s="45">
        <f>'Table 1'!G37</f>
        <v>60874837</v>
      </c>
      <c r="D36" s="46">
        <f>'Table 2'!E36</f>
        <v>56880948</v>
      </c>
      <c r="E36" s="43">
        <f>SUM(E4:E35)</f>
        <v>6566040</v>
      </c>
      <c r="F36" s="43">
        <f>SUM(F4:F35)</f>
        <v>585091</v>
      </c>
      <c r="G36" s="46">
        <f>SUM(G4:G35)</f>
        <v>569063</v>
      </c>
      <c r="H36" s="43">
        <f>SUM(H4:H35)</f>
        <v>4562952</v>
      </c>
      <c r="I36" s="34">
        <f t="shared" si="4"/>
        <v>0.93439179147206586</v>
      </c>
      <c r="M36" s="26"/>
      <c r="N36" s="26"/>
    </row>
    <row r="37" spans="1:14" x14ac:dyDescent="0.2">
      <c r="D37" s="66"/>
      <c r="E37" s="66"/>
      <c r="F37" s="66"/>
      <c r="G37" s="66"/>
      <c r="H37" s="66"/>
    </row>
    <row r="38" spans="1:14" x14ac:dyDescent="0.2">
      <c r="A38" s="55" t="s">
        <v>38</v>
      </c>
      <c r="B38" s="55"/>
      <c r="C38" s="55"/>
      <c r="D38" s="57"/>
      <c r="E38" s="57"/>
      <c r="F38" s="57"/>
      <c r="G38" s="57"/>
      <c r="H38" s="57"/>
      <c r="I38" s="55"/>
      <c r="J38" s="55"/>
      <c r="K38" s="36"/>
      <c r="L38" s="55"/>
      <c r="M38" s="54"/>
    </row>
    <row r="39" spans="1:14" s="48" customFormat="1" x14ac:dyDescent="0.2">
      <c r="A39" s="55" t="s">
        <v>76</v>
      </c>
      <c r="B39" s="55"/>
      <c r="C39" s="55"/>
      <c r="D39" s="57"/>
      <c r="E39" s="57"/>
      <c r="F39" s="57"/>
      <c r="G39" s="57"/>
      <c r="H39" s="57"/>
      <c r="I39" s="55"/>
      <c r="J39" s="55"/>
      <c r="K39" s="36"/>
      <c r="L39" s="55"/>
      <c r="M39" s="54"/>
    </row>
    <row r="40" spans="1:14" ht="41.25" customHeight="1" x14ac:dyDescent="0.2">
      <c r="A40" s="99" t="s">
        <v>77</v>
      </c>
      <c r="B40" s="99"/>
      <c r="C40" s="99"/>
      <c r="D40" s="99"/>
      <c r="E40" s="99"/>
      <c r="F40" s="99"/>
      <c r="G40" s="99"/>
      <c r="H40" s="99"/>
      <c r="I40" s="99"/>
      <c r="J40" s="99"/>
      <c r="K40" s="99"/>
      <c r="L40" s="99"/>
      <c r="M40" s="54"/>
    </row>
    <row r="42" spans="1:14" x14ac:dyDescent="0.2">
      <c r="A42" s="2" t="s">
        <v>64</v>
      </c>
      <c r="B42" s="2"/>
    </row>
    <row r="43" spans="1:14" ht="63.75" x14ac:dyDescent="0.2">
      <c r="A43" s="6" t="s">
        <v>61</v>
      </c>
      <c r="B43" s="35" t="s">
        <v>62</v>
      </c>
      <c r="C43" s="61" t="s">
        <v>65</v>
      </c>
    </row>
    <row r="44" spans="1:14" x14ac:dyDescent="0.2">
      <c r="A44" s="25" t="s">
        <v>10</v>
      </c>
      <c r="B44" s="32">
        <v>0.45851132719885529</v>
      </c>
      <c r="C44" s="68">
        <v>1</v>
      </c>
    </row>
    <row r="45" spans="1:14" x14ac:dyDescent="0.2">
      <c r="A45" s="25" t="s">
        <v>4</v>
      </c>
      <c r="B45" s="33">
        <v>0.65359661022976756</v>
      </c>
      <c r="C45" s="68">
        <v>1</v>
      </c>
    </row>
    <row r="46" spans="1:14" x14ac:dyDescent="0.2">
      <c r="A46" s="25" t="s">
        <v>25</v>
      </c>
      <c r="B46" s="33">
        <v>0.7395747454361461</v>
      </c>
      <c r="C46" s="68">
        <v>1</v>
      </c>
    </row>
    <row r="47" spans="1:14" x14ac:dyDescent="0.2">
      <c r="A47" s="64" t="s">
        <v>1</v>
      </c>
      <c r="B47" s="65">
        <v>0.78286767394632761</v>
      </c>
      <c r="C47" s="68">
        <v>1</v>
      </c>
    </row>
    <row r="48" spans="1:14" x14ac:dyDescent="0.2">
      <c r="A48" s="64" t="s">
        <v>19</v>
      </c>
      <c r="B48" s="65">
        <v>0.82557196854041415</v>
      </c>
      <c r="C48" s="84">
        <v>1</v>
      </c>
    </row>
    <row r="49" spans="1:3" x14ac:dyDescent="0.2">
      <c r="A49" s="25" t="s">
        <v>50</v>
      </c>
      <c r="B49" s="33">
        <v>0.83599593566705388</v>
      </c>
      <c r="C49" s="68">
        <v>1</v>
      </c>
    </row>
    <row r="50" spans="1:3" x14ac:dyDescent="0.2">
      <c r="A50" s="25" t="s">
        <v>20</v>
      </c>
      <c r="B50" s="33">
        <v>0.84558777713222355</v>
      </c>
      <c r="C50" s="68">
        <v>1</v>
      </c>
    </row>
    <row r="51" spans="1:3" x14ac:dyDescent="0.2">
      <c r="A51" s="25" t="s">
        <v>27</v>
      </c>
      <c r="B51" s="33">
        <v>0.84941972899594975</v>
      </c>
      <c r="C51" s="68">
        <v>1</v>
      </c>
    </row>
    <row r="52" spans="1:3" x14ac:dyDescent="0.2">
      <c r="A52" s="25" t="s">
        <v>48</v>
      </c>
      <c r="B52" s="33">
        <v>0.85300677060105534</v>
      </c>
      <c r="C52" s="68">
        <v>1</v>
      </c>
    </row>
    <row r="53" spans="1:3" x14ac:dyDescent="0.2">
      <c r="A53" s="25" t="s">
        <v>49</v>
      </c>
      <c r="B53" s="33">
        <v>0.87158233857116951</v>
      </c>
      <c r="C53" s="68">
        <v>1</v>
      </c>
    </row>
    <row r="54" spans="1:3" x14ac:dyDescent="0.2">
      <c r="A54" s="25" t="s">
        <v>2</v>
      </c>
      <c r="B54" s="33">
        <v>0.88721262134111079</v>
      </c>
      <c r="C54" s="68">
        <v>1</v>
      </c>
    </row>
    <row r="55" spans="1:3" x14ac:dyDescent="0.2">
      <c r="A55" s="25" t="s">
        <v>14</v>
      </c>
      <c r="B55" s="33">
        <v>0.8921766131441391</v>
      </c>
      <c r="C55" s="68">
        <v>1</v>
      </c>
    </row>
    <row r="56" spans="1:3" x14ac:dyDescent="0.2">
      <c r="A56" s="25" t="s">
        <v>46</v>
      </c>
      <c r="B56" s="33">
        <v>0.89265829986465894</v>
      </c>
      <c r="C56" s="68">
        <v>1</v>
      </c>
    </row>
    <row r="57" spans="1:3" x14ac:dyDescent="0.2">
      <c r="A57" s="25" t="s">
        <v>0</v>
      </c>
      <c r="B57" s="33">
        <v>0.8951975144534069</v>
      </c>
      <c r="C57" s="68">
        <v>1</v>
      </c>
    </row>
    <row r="58" spans="1:3" x14ac:dyDescent="0.2">
      <c r="A58" s="25" t="s">
        <v>28</v>
      </c>
      <c r="B58" s="33">
        <v>0.91479634798965237</v>
      </c>
      <c r="C58" s="68">
        <v>1</v>
      </c>
    </row>
    <row r="59" spans="1:3" x14ac:dyDescent="0.2">
      <c r="A59" s="25" t="s">
        <v>7</v>
      </c>
      <c r="B59" s="33">
        <v>0.91851657669743092</v>
      </c>
      <c r="C59" s="68">
        <v>1</v>
      </c>
    </row>
    <row r="60" spans="1:3" x14ac:dyDescent="0.2">
      <c r="A60" s="25" t="s">
        <v>30</v>
      </c>
      <c r="B60" s="33">
        <v>0.93239517472587519</v>
      </c>
      <c r="C60" s="68">
        <v>1</v>
      </c>
    </row>
    <row r="61" spans="1:3" x14ac:dyDescent="0.2">
      <c r="A61" s="37" t="s">
        <v>91</v>
      </c>
      <c r="B61" s="38">
        <v>0.93439179147206586</v>
      </c>
      <c r="C61" s="85">
        <v>1</v>
      </c>
    </row>
    <row r="62" spans="1:3" x14ac:dyDescent="0.2">
      <c r="A62" s="25" t="s">
        <v>13</v>
      </c>
      <c r="B62" s="33">
        <v>0.93905257267373143</v>
      </c>
      <c r="C62" s="68">
        <v>1</v>
      </c>
    </row>
    <row r="63" spans="1:3" x14ac:dyDescent="0.2">
      <c r="A63" s="25" t="s">
        <v>24</v>
      </c>
      <c r="B63" s="33">
        <v>0.93953256755561365</v>
      </c>
      <c r="C63" s="68">
        <v>1</v>
      </c>
    </row>
    <row r="64" spans="1:3" x14ac:dyDescent="0.2">
      <c r="A64" s="25" t="s">
        <v>12</v>
      </c>
      <c r="B64" s="33">
        <v>0.94870958828405638</v>
      </c>
      <c r="C64" s="68">
        <v>1</v>
      </c>
    </row>
    <row r="65" spans="1:3" x14ac:dyDescent="0.2">
      <c r="A65" s="25" t="s">
        <v>6</v>
      </c>
      <c r="B65" s="33">
        <v>0.962298434295764</v>
      </c>
      <c r="C65" s="68">
        <v>1</v>
      </c>
    </row>
    <row r="66" spans="1:3" x14ac:dyDescent="0.2">
      <c r="A66" s="25" t="s">
        <v>31</v>
      </c>
      <c r="B66" s="33">
        <v>0.97553831514682832</v>
      </c>
      <c r="C66" s="68">
        <v>1</v>
      </c>
    </row>
    <row r="67" spans="1:3" x14ac:dyDescent="0.2">
      <c r="A67" s="25" t="s">
        <v>21</v>
      </c>
      <c r="B67" s="33">
        <v>0.98480985209521987</v>
      </c>
      <c r="C67" s="68">
        <v>1</v>
      </c>
    </row>
    <row r="68" spans="1:3" x14ac:dyDescent="0.2">
      <c r="A68" s="25" t="s">
        <v>8</v>
      </c>
      <c r="B68" s="33">
        <v>0.99307635855066079</v>
      </c>
      <c r="C68" s="68">
        <v>1</v>
      </c>
    </row>
    <row r="69" spans="1:3" x14ac:dyDescent="0.2">
      <c r="A69" s="25" t="s">
        <v>16</v>
      </c>
      <c r="B69" s="33">
        <v>1.009812835311533</v>
      </c>
      <c r="C69" s="68">
        <v>1</v>
      </c>
    </row>
    <row r="70" spans="1:3" x14ac:dyDescent="0.2">
      <c r="A70" s="25" t="s">
        <v>15</v>
      </c>
      <c r="B70" s="33">
        <v>1.0171132770892766</v>
      </c>
      <c r="C70" s="68">
        <v>1</v>
      </c>
    </row>
    <row r="71" spans="1:3" x14ac:dyDescent="0.2">
      <c r="A71" s="25" t="s">
        <v>18</v>
      </c>
      <c r="B71" s="33">
        <v>1.0189721986233427</v>
      </c>
      <c r="C71" s="68">
        <v>1</v>
      </c>
    </row>
    <row r="72" spans="1:3" x14ac:dyDescent="0.2">
      <c r="A72" s="25" t="s">
        <v>51</v>
      </c>
      <c r="B72" s="33">
        <v>1.0342476248850752</v>
      </c>
      <c r="C72" s="68">
        <v>1</v>
      </c>
    </row>
    <row r="73" spans="1:3" x14ac:dyDescent="0.2">
      <c r="A73" s="25" t="s">
        <v>47</v>
      </c>
      <c r="B73" s="33">
        <v>1.0413713621247154</v>
      </c>
      <c r="C73" s="68">
        <v>1</v>
      </c>
    </row>
    <row r="74" spans="1:3" x14ac:dyDescent="0.2">
      <c r="A74" s="25" t="s">
        <v>17</v>
      </c>
      <c r="B74" s="33">
        <v>1.059373390750125</v>
      </c>
      <c r="C74" s="68">
        <v>1</v>
      </c>
    </row>
    <row r="75" spans="1:3" x14ac:dyDescent="0.2">
      <c r="A75" s="25" t="s">
        <v>9</v>
      </c>
      <c r="B75" s="33">
        <v>1.1085059360624507</v>
      </c>
      <c r="C75" s="68">
        <v>1</v>
      </c>
    </row>
    <row r="76" spans="1:3" x14ac:dyDescent="0.2">
      <c r="A76" s="39" t="s">
        <v>29</v>
      </c>
      <c r="B76" s="40">
        <v>1.2315823726292301</v>
      </c>
      <c r="C76" s="69">
        <v>1</v>
      </c>
    </row>
  </sheetData>
  <sortState ref="A44:C76">
    <sortCondition ref="B44:B76"/>
  </sortState>
  <mergeCells count="2">
    <mergeCell ref="A1:L1"/>
    <mergeCell ref="A40:L40"/>
  </mergeCells>
  <conditionalFormatting sqref="N4:N36">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Cover Sheet</vt:lpstr>
      <vt:lpstr>Table 1</vt:lpstr>
      <vt:lpstr>Table 2</vt:lpstr>
      <vt:lpstr>Table 3</vt:lpstr>
      <vt:lpstr>Table 4</vt:lpstr>
      <vt:lpstr>Chart1</vt:lpstr>
      <vt:lpstr>Chart2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2017-11-13T11:55:19Z</dcterms:created>
  <dcterms:modified xsi:type="dcterms:W3CDTF">2018-12-06T15:09:11Z</dcterms:modified>
</cp:coreProperties>
</file>